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tables/table14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0.xml" ContentType="application/vnd.openxmlformats-officedocument.spreadsheetml.table+xml"/>
  <Override PartName="/xl/drawings/drawing15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worksheets/sheet1.xml" ContentType="application/vnd.openxmlformats-officedocument.spreadsheetml.worksheet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  <Override PartName="/xl/tables/table3.xml" ContentType="application/vnd.openxmlformats-officedocument.spreadsheetml.table+xml"/>
  <Default Extension="bin" ContentType="application/vnd.openxmlformats-officedocument.spreadsheetml.printerSettings"/>
  <Override PartName="/xl/drawings/drawing9.xml" ContentType="application/vnd.openxmlformats-officedocument.drawing+xml"/>
  <Override PartName="/xl/tables/table15.xml" ContentType="application/vnd.openxmlformats-officedocument.spreadsheetml.table+xml"/>
  <Override PartName="/xl/worksheets/sheet14.xml" ContentType="application/vnd.openxmlformats-officedocument.spreadsheetml.worksheet+xml"/>
  <Override PartName="/xl/tables/table1.xml" ContentType="application/vnd.openxmlformats-officedocument.spreadsheetml.table+xml"/>
  <Override PartName="/xl/drawings/drawing7.xml" ContentType="application/vnd.openxmlformats-officedocument.drawing+xml"/>
  <Override PartName="/xl/tables/table13.xml" ContentType="application/vnd.openxmlformats-officedocument.spreadsheetml.tab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20" windowWidth="11910" windowHeight="5295" firstSheet="14" activeTab="14"/>
  </bookViews>
  <sheets>
    <sheet name="Sub Operaciones" sheetId="4" r:id="rId1"/>
    <sheet name="Santiago de los Caballeros" sheetId="5" r:id="rId2"/>
    <sheet name="Barahona" sheetId="6" r:id="rId3"/>
    <sheet name="San Francisco de Macoris" sheetId="7" r:id="rId4"/>
    <sheet name="San Pedro de Macoris" sheetId="8" r:id="rId5"/>
    <sheet name="San Juan de la Maguana" sheetId="9" r:id="rId6"/>
    <sheet name="Megacentro" sheetId="10" r:id="rId7"/>
    <sheet name="Hato Mayor" sheetId="11" r:id="rId8"/>
    <sheet name="Recursos Humanos" sheetId="12" r:id="rId9"/>
    <sheet name="Reclamaciones" sheetId="13" r:id="rId10"/>
    <sheet name="Acceso a la Información" sheetId="14" r:id="rId11"/>
    <sheet name="Educación al Consumidor" sheetId="15" r:id="rId12"/>
    <sheet name="Comunicaciones y RR.PP" sheetId="16" r:id="rId13"/>
    <sheet name="División de Compras y Contratac" sheetId="17" r:id="rId14"/>
    <sheet name="PACC Consolidado" sheetId="3" r:id="rId15"/>
  </sheets>
  <definedNames>
    <definedName name="_xlnm._FilterDatabase" localSheetId="14" hidden="1">'PACC Consolidado'!$A$10:$O$360</definedName>
  </definedNames>
  <calcPr calcId="124519"/>
</workbook>
</file>

<file path=xl/calcChain.xml><?xml version="1.0" encoding="utf-8"?>
<calcChain xmlns="http://schemas.openxmlformats.org/spreadsheetml/2006/main">
  <c r="H282" i="3"/>
  <c r="J282" s="1"/>
  <c r="H281"/>
  <c r="J281" s="1"/>
  <c r="H210"/>
  <c r="J210" s="1"/>
  <c r="H14"/>
  <c r="J14" s="1"/>
  <c r="H11"/>
  <c r="J11" s="1"/>
  <c r="H13"/>
  <c r="J13" s="1"/>
  <c r="H319"/>
  <c r="J319" s="1"/>
  <c r="H314"/>
  <c r="J314" s="1"/>
  <c r="H311"/>
  <c r="J311" s="1"/>
  <c r="H278"/>
  <c r="J278" s="1"/>
  <c r="H275"/>
  <c r="J275" s="1"/>
  <c r="H272"/>
  <c r="J272" s="1"/>
  <c r="H268"/>
  <c r="J268" s="1"/>
  <c r="H260"/>
  <c r="J260" s="1"/>
  <c r="H257"/>
  <c r="J257" s="1"/>
  <c r="H253"/>
  <c r="J253" s="1"/>
  <c r="H247"/>
  <c r="J247" s="1"/>
  <c r="H244"/>
  <c r="J244" s="1"/>
  <c r="H240"/>
  <c r="J240" s="1"/>
  <c r="H219"/>
  <c r="J219" s="1"/>
  <c r="H207"/>
  <c r="J207" s="1"/>
  <c r="H188"/>
  <c r="J188" s="1"/>
  <c r="H181"/>
  <c r="J181" s="1"/>
  <c r="H106"/>
  <c r="J106" s="1"/>
  <c r="H103"/>
  <c r="J103" s="1"/>
  <c r="H84"/>
  <c r="J84" s="1"/>
  <c r="H72"/>
  <c r="J72" s="1"/>
  <c r="H69"/>
  <c r="J69" s="1"/>
  <c r="H51"/>
  <c r="J51" s="1"/>
  <c r="H47"/>
  <c r="J47" s="1"/>
  <c r="H42"/>
  <c r="J42" s="1"/>
  <c r="H37"/>
  <c r="J37" s="1"/>
  <c r="H15"/>
  <c r="J15" s="1"/>
  <c r="H306"/>
  <c r="J306" s="1"/>
  <c r="H308"/>
  <c r="J308" s="1"/>
  <c r="H307"/>
  <c r="J307" s="1"/>
  <c r="H214"/>
  <c r="J214" s="1"/>
  <c r="H213"/>
  <c r="J213" s="1"/>
  <c r="H215"/>
  <c r="J215" s="1"/>
  <c r="H221"/>
  <c r="J221" s="1"/>
  <c r="H222"/>
  <c r="J222" s="1"/>
  <c r="H233"/>
  <c r="J233" s="1"/>
  <c r="H234"/>
  <c r="J234" s="1"/>
  <c r="H235"/>
  <c r="J235" s="1"/>
  <c r="H229"/>
  <c r="J229" s="1"/>
  <c r="H230"/>
  <c r="J230" s="1"/>
  <c r="H220"/>
  <c r="J220" s="1"/>
  <c r="H218"/>
  <c r="J218" s="1"/>
  <c r="H223"/>
  <c r="J223" s="1"/>
  <c r="H193"/>
  <c r="J193" s="1"/>
  <c r="H194"/>
  <c r="J194" s="1"/>
  <c r="H182"/>
  <c r="J182" s="1"/>
  <c r="H183"/>
  <c r="J183" s="1"/>
  <c r="H119"/>
  <c r="J119" s="1"/>
  <c r="H78"/>
  <c r="J78" s="1"/>
  <c r="H77"/>
  <c r="J77" s="1"/>
  <c r="H76"/>
  <c r="J76" s="1"/>
  <c r="H79"/>
  <c r="J79" s="1"/>
  <c r="H177"/>
  <c r="J177" s="1"/>
  <c r="H178"/>
  <c r="J178" s="1"/>
  <c r="H176"/>
  <c r="J176" s="1"/>
  <c r="H179"/>
  <c r="J179" s="1"/>
  <c r="H53"/>
  <c r="J53" s="1"/>
  <c r="H52"/>
  <c r="J52" s="1"/>
  <c r="H54"/>
  <c r="J54" s="1"/>
  <c r="H59"/>
  <c r="J59" s="1"/>
  <c r="H60"/>
  <c r="J60" s="1"/>
  <c r="H277"/>
  <c r="J277" s="1"/>
  <c r="H276"/>
  <c r="J276" s="1"/>
  <c r="H321"/>
  <c r="J321" s="1"/>
  <c r="H315"/>
  <c r="J315" s="1"/>
  <c r="H312"/>
  <c r="J312" s="1"/>
  <c r="H309"/>
  <c r="J309" s="1"/>
  <c r="H283"/>
  <c r="J283" s="1"/>
  <c r="H279"/>
  <c r="J279" s="1"/>
  <c r="H273"/>
  <c r="J273" s="1"/>
  <c r="H261"/>
  <c r="J261" s="1"/>
  <c r="H269"/>
  <c r="J269" s="1"/>
  <c r="H258"/>
  <c r="J258" s="1"/>
  <c r="H254"/>
  <c r="J254" s="1"/>
  <c r="H248"/>
  <c r="J248" s="1"/>
  <c r="H245"/>
  <c r="J245" s="1"/>
  <c r="H241"/>
  <c r="J241" s="1"/>
  <c r="H236"/>
  <c r="J236" s="1"/>
  <c r="H231"/>
  <c r="J231" s="1"/>
  <c r="H211"/>
  <c r="J211" s="1"/>
  <c r="H208"/>
  <c r="J208" s="1"/>
  <c r="H195"/>
  <c r="J195" s="1"/>
  <c r="H189"/>
  <c r="J189" s="1"/>
  <c r="H120"/>
  <c r="J120" s="1"/>
  <c r="H107"/>
  <c r="J107" s="1"/>
  <c r="H104"/>
  <c r="J104" s="1"/>
  <c r="H85"/>
  <c r="J85" s="1"/>
  <c r="H82"/>
  <c r="J82" s="1"/>
  <c r="H81"/>
  <c r="J81" s="1"/>
  <c r="H75"/>
  <c r="J75" s="1"/>
  <c r="H73"/>
  <c r="J73" s="1"/>
  <c r="H70"/>
  <c r="J70" s="1"/>
  <c r="H66"/>
  <c r="J66" s="1"/>
  <c r="H50"/>
  <c r="J50" s="1"/>
  <c r="H48"/>
  <c r="J48" s="1"/>
  <c r="H38"/>
  <c r="J38" s="1"/>
  <c r="H43"/>
  <c r="J43" s="1"/>
  <c r="H40"/>
  <c r="J40" s="1"/>
  <c r="H360"/>
  <c r="J360" s="1"/>
  <c r="H359"/>
  <c r="J359" s="1"/>
  <c r="H358"/>
  <c r="J358" s="1"/>
  <c r="H357"/>
  <c r="J357" s="1"/>
  <c r="H356"/>
  <c r="J356" s="1"/>
  <c r="H355"/>
  <c r="J355" s="1"/>
  <c r="H354"/>
  <c r="J354" s="1"/>
  <c r="H353"/>
  <c r="J353" s="1"/>
  <c r="H352"/>
  <c r="J352" s="1"/>
  <c r="H351"/>
  <c r="J351" s="1"/>
  <c r="H350"/>
  <c r="J350" s="1"/>
  <c r="H349"/>
  <c r="J349" s="1"/>
  <c r="H348"/>
  <c r="J348" s="1"/>
  <c r="H347"/>
  <c r="J347" s="1"/>
  <c r="H346"/>
  <c r="J346" s="1"/>
  <c r="H345"/>
  <c r="J345" s="1"/>
  <c r="H344"/>
  <c r="J344" s="1"/>
  <c r="H343"/>
  <c r="J343" s="1"/>
  <c r="H342"/>
  <c r="J342" s="1"/>
  <c r="H341"/>
  <c r="J341" s="1"/>
  <c r="H340"/>
  <c r="J340" s="1"/>
  <c r="H339"/>
  <c r="J339" s="1"/>
  <c r="H338"/>
  <c r="J338" s="1"/>
  <c r="H337"/>
  <c r="J337" s="1"/>
  <c r="H336"/>
  <c r="J336" s="1"/>
  <c r="H335"/>
  <c r="J335" s="1"/>
  <c r="H334"/>
  <c r="J334" s="1"/>
  <c r="H333"/>
  <c r="J333" s="1"/>
  <c r="H332"/>
  <c r="J332" s="1"/>
  <c r="H331"/>
  <c r="J331" s="1"/>
  <c r="H330"/>
  <c r="J330" s="1"/>
  <c r="H329"/>
  <c r="J329" s="1"/>
  <c r="H328"/>
  <c r="J328" s="1"/>
  <c r="H327"/>
  <c r="J327" s="1"/>
  <c r="H326"/>
  <c r="J326" s="1"/>
  <c r="H325"/>
  <c r="J325" s="1"/>
  <c r="H324"/>
  <c r="J324" s="1"/>
  <c r="H323"/>
  <c r="J323" s="1"/>
  <c r="H322"/>
  <c r="J322" s="1"/>
  <c r="H320"/>
  <c r="J320" s="1"/>
  <c r="H318"/>
  <c r="J318" s="1"/>
  <c r="H317"/>
  <c r="J317" s="1"/>
  <c r="H316"/>
  <c r="J316" s="1"/>
  <c r="H313"/>
  <c r="J313" s="1"/>
  <c r="K313" s="1"/>
  <c r="H310"/>
  <c r="J310" s="1"/>
  <c r="H305"/>
  <c r="J305" s="1"/>
  <c r="H304"/>
  <c r="J304" s="1"/>
  <c r="H303"/>
  <c r="J303" s="1"/>
  <c r="H302"/>
  <c r="J302" s="1"/>
  <c r="H301"/>
  <c r="J301" s="1"/>
  <c r="H300"/>
  <c r="J300" s="1"/>
  <c r="H299"/>
  <c r="J299" s="1"/>
  <c r="H298"/>
  <c r="J298" s="1"/>
  <c r="H297"/>
  <c r="J297" s="1"/>
  <c r="H296"/>
  <c r="J296" s="1"/>
  <c r="H295"/>
  <c r="J295" s="1"/>
  <c r="H294"/>
  <c r="J294" s="1"/>
  <c r="H293"/>
  <c r="J293" s="1"/>
  <c r="H292"/>
  <c r="J292" s="1"/>
  <c r="H291"/>
  <c r="J291" s="1"/>
  <c r="H290"/>
  <c r="J290" s="1"/>
  <c r="H289"/>
  <c r="J289" s="1"/>
  <c r="H288"/>
  <c r="J288" s="1"/>
  <c r="H287"/>
  <c r="J287" s="1"/>
  <c r="H286"/>
  <c r="J286" s="1"/>
  <c r="H285"/>
  <c r="J285" s="1"/>
  <c r="H284"/>
  <c r="J284" s="1"/>
  <c r="H280"/>
  <c r="J280" s="1"/>
  <c r="H274"/>
  <c r="J274" s="1"/>
  <c r="K274" s="1"/>
  <c r="H271"/>
  <c r="J271" s="1"/>
  <c r="H270"/>
  <c r="J270" s="1"/>
  <c r="H267"/>
  <c r="J267" s="1"/>
  <c r="H266"/>
  <c r="J266" s="1"/>
  <c r="H265"/>
  <c r="J265" s="1"/>
  <c r="H264"/>
  <c r="J264" s="1"/>
  <c r="H263"/>
  <c r="J263" s="1"/>
  <c r="H262"/>
  <c r="J262" s="1"/>
  <c r="H259"/>
  <c r="J259" s="1"/>
  <c r="H256"/>
  <c r="J256" s="1"/>
  <c r="H255"/>
  <c r="J255" s="1"/>
  <c r="K255" s="1"/>
  <c r="H252"/>
  <c r="J252" s="1"/>
  <c r="H251"/>
  <c r="J251" s="1"/>
  <c r="H250"/>
  <c r="J250" s="1"/>
  <c r="H249"/>
  <c r="J249" s="1"/>
  <c r="H246"/>
  <c r="J246" s="1"/>
  <c r="H243"/>
  <c r="J243" s="1"/>
  <c r="H242"/>
  <c r="J242" s="1"/>
  <c r="H239"/>
  <c r="J239" s="1"/>
  <c r="H238"/>
  <c r="J238" s="1"/>
  <c r="H237"/>
  <c r="J237" s="1"/>
  <c r="H232"/>
  <c r="J232" s="1"/>
  <c r="H228"/>
  <c r="J228" s="1"/>
  <c r="H227"/>
  <c r="J227" s="1"/>
  <c r="H226"/>
  <c r="J226" s="1"/>
  <c r="H225"/>
  <c r="J225" s="1"/>
  <c r="H224"/>
  <c r="J224" s="1"/>
  <c r="K224" s="1"/>
  <c r="H217"/>
  <c r="J217" s="1"/>
  <c r="H216"/>
  <c r="J216" s="1"/>
  <c r="H212"/>
  <c r="J212" s="1"/>
  <c r="H209"/>
  <c r="J209" s="1"/>
  <c r="K209" s="1"/>
  <c r="H206"/>
  <c r="J206" s="1"/>
  <c r="H205"/>
  <c r="J205" s="1"/>
  <c r="H204"/>
  <c r="J204" s="1"/>
  <c r="H203"/>
  <c r="J203" s="1"/>
  <c r="H202"/>
  <c r="J202" s="1"/>
  <c r="H201"/>
  <c r="J201" s="1"/>
  <c r="H200"/>
  <c r="J200" s="1"/>
  <c r="H199"/>
  <c r="J199" s="1"/>
  <c r="H198"/>
  <c r="J198" s="1"/>
  <c r="H197"/>
  <c r="J197" s="1"/>
  <c r="H196"/>
  <c r="J196" s="1"/>
  <c r="H192"/>
  <c r="J192" s="1"/>
  <c r="H191"/>
  <c r="J191" s="1"/>
  <c r="H190"/>
  <c r="J190" s="1"/>
  <c r="H187"/>
  <c r="J187" s="1"/>
  <c r="H186"/>
  <c r="J186" s="1"/>
  <c r="H185"/>
  <c r="J185" s="1"/>
  <c r="H184"/>
  <c r="J184" s="1"/>
  <c r="H180"/>
  <c r="J180" s="1"/>
  <c r="H175"/>
  <c r="J175" s="1"/>
  <c r="H174"/>
  <c r="J174" s="1"/>
  <c r="H173"/>
  <c r="J173" s="1"/>
  <c r="H172"/>
  <c r="J172" s="1"/>
  <c r="H170"/>
  <c r="J170" s="1"/>
  <c r="H169"/>
  <c r="J169" s="1"/>
  <c r="H168"/>
  <c r="J168" s="1"/>
  <c r="H167"/>
  <c r="J167" s="1"/>
  <c r="H166"/>
  <c r="J166" s="1"/>
  <c r="H165"/>
  <c r="J165" s="1"/>
  <c r="H164"/>
  <c r="J164" s="1"/>
  <c r="H163"/>
  <c r="J163" s="1"/>
  <c r="H162"/>
  <c r="J162" s="1"/>
  <c r="H161"/>
  <c r="J161" s="1"/>
  <c r="H160"/>
  <c r="J160" s="1"/>
  <c r="H159"/>
  <c r="J159" s="1"/>
  <c r="H158"/>
  <c r="J158" s="1"/>
  <c r="H157"/>
  <c r="J157" s="1"/>
  <c r="H156"/>
  <c r="J156" s="1"/>
  <c r="H155"/>
  <c r="J155" s="1"/>
  <c r="H154"/>
  <c r="J154" s="1"/>
  <c r="H153"/>
  <c r="J153" s="1"/>
  <c r="H152"/>
  <c r="J152" s="1"/>
  <c r="H151"/>
  <c r="J151" s="1"/>
  <c r="H150"/>
  <c r="J150" s="1"/>
  <c r="H149"/>
  <c r="J149" s="1"/>
  <c r="H148"/>
  <c r="J148" s="1"/>
  <c r="H147"/>
  <c r="J147" s="1"/>
  <c r="H146"/>
  <c r="J146" s="1"/>
  <c r="H145"/>
  <c r="J145" s="1"/>
  <c r="H144"/>
  <c r="J144" s="1"/>
  <c r="H143"/>
  <c r="J143" s="1"/>
  <c r="H142"/>
  <c r="J142" s="1"/>
  <c r="H141"/>
  <c r="J141" s="1"/>
  <c r="H140"/>
  <c r="J140" s="1"/>
  <c r="H139"/>
  <c r="J139" s="1"/>
  <c r="H138"/>
  <c r="J138" s="1"/>
  <c r="H137"/>
  <c r="J137" s="1"/>
  <c r="H136"/>
  <c r="J136" s="1"/>
  <c r="H135"/>
  <c r="J135" s="1"/>
  <c r="H134"/>
  <c r="J134" s="1"/>
  <c r="H133"/>
  <c r="J133" s="1"/>
  <c r="H132"/>
  <c r="J132" s="1"/>
  <c r="H131"/>
  <c r="J131" s="1"/>
  <c r="H130"/>
  <c r="J130" s="1"/>
  <c r="H129"/>
  <c r="J129" s="1"/>
  <c r="H128"/>
  <c r="J128" s="1"/>
  <c r="H127"/>
  <c r="J127" s="1"/>
  <c r="H126"/>
  <c r="J126" s="1"/>
  <c r="H125"/>
  <c r="J125" s="1"/>
  <c r="H124"/>
  <c r="J124" s="1"/>
  <c r="H123"/>
  <c r="J123" s="1"/>
  <c r="H122"/>
  <c r="J122" s="1"/>
  <c r="H121"/>
  <c r="J121" s="1"/>
  <c r="H118"/>
  <c r="J118" s="1"/>
  <c r="H117"/>
  <c r="J117" s="1"/>
  <c r="H116"/>
  <c r="J116" s="1"/>
  <c r="H115"/>
  <c r="J115" s="1"/>
  <c r="H114"/>
  <c r="J114" s="1"/>
  <c r="H113"/>
  <c r="J113" s="1"/>
  <c r="H112"/>
  <c r="J112" s="1"/>
  <c r="H111"/>
  <c r="J111" s="1"/>
  <c r="H110"/>
  <c r="J110" s="1"/>
  <c r="H109"/>
  <c r="J109" s="1"/>
  <c r="H108"/>
  <c r="J108" s="1"/>
  <c r="K108" s="1"/>
  <c r="H105"/>
  <c r="J105" s="1"/>
  <c r="H102"/>
  <c r="J102" s="1"/>
  <c r="H101"/>
  <c r="J101" s="1"/>
  <c r="H100"/>
  <c r="J100" s="1"/>
  <c r="H99"/>
  <c r="J99" s="1"/>
  <c r="H98"/>
  <c r="J98" s="1"/>
  <c r="H97"/>
  <c r="J97" s="1"/>
  <c r="H96"/>
  <c r="J96" s="1"/>
  <c r="H95"/>
  <c r="J95" s="1"/>
  <c r="H94"/>
  <c r="J94" s="1"/>
  <c r="H93"/>
  <c r="J93" s="1"/>
  <c r="H92"/>
  <c r="J92" s="1"/>
  <c r="H91"/>
  <c r="J91" s="1"/>
  <c r="H90"/>
  <c r="J90" s="1"/>
  <c r="H89"/>
  <c r="J89" s="1"/>
  <c r="H88"/>
  <c r="J88" s="1"/>
  <c r="H87"/>
  <c r="J87" s="1"/>
  <c r="H86"/>
  <c r="J86" s="1"/>
  <c r="H83"/>
  <c r="J83" s="1"/>
  <c r="H80"/>
  <c r="J80" s="1"/>
  <c r="K80" s="1"/>
  <c r="H74"/>
  <c r="J74" s="1"/>
  <c r="H71"/>
  <c r="J71" s="1"/>
  <c r="H68"/>
  <c r="J68" s="1"/>
  <c r="H67"/>
  <c r="J67" s="1"/>
  <c r="K67" s="1"/>
  <c r="H65"/>
  <c r="J65" s="1"/>
  <c r="H64"/>
  <c r="J64" s="1"/>
  <c r="H63"/>
  <c r="J63" s="1"/>
  <c r="H62"/>
  <c r="J62" s="1"/>
  <c r="H61"/>
  <c r="J61" s="1"/>
  <c r="H58"/>
  <c r="J58" s="1"/>
  <c r="H57"/>
  <c r="J57" s="1"/>
  <c r="H56"/>
  <c r="J56" s="1"/>
  <c r="H55"/>
  <c r="J55" s="1"/>
  <c r="H49"/>
  <c r="J49" s="1"/>
  <c r="H46"/>
  <c r="J46" s="1"/>
  <c r="H45"/>
  <c r="J45" s="1"/>
  <c r="H44"/>
  <c r="J44" s="1"/>
  <c r="H41"/>
  <c r="J41" s="1"/>
  <c r="H39"/>
  <c r="J39" s="1"/>
  <c r="H36"/>
  <c r="J36" s="1"/>
  <c r="H35"/>
  <c r="J35" s="1"/>
  <c r="H34"/>
  <c r="J34" s="1"/>
  <c r="H33"/>
  <c r="J33" s="1"/>
  <c r="H32"/>
  <c r="J32" s="1"/>
  <c r="H31"/>
  <c r="J31" s="1"/>
  <c r="H30"/>
  <c r="J30" s="1"/>
  <c r="H29"/>
  <c r="J29" s="1"/>
  <c r="H28"/>
  <c r="J28" s="1"/>
  <c r="H27"/>
  <c r="J27" s="1"/>
  <c r="H26"/>
  <c r="J26" s="1"/>
  <c r="H25"/>
  <c r="J25" s="1"/>
  <c r="H24"/>
  <c r="J24" s="1"/>
  <c r="H23"/>
  <c r="J23" s="1"/>
  <c r="H22"/>
  <c r="J22" s="1"/>
  <c r="H21"/>
  <c r="J21" s="1"/>
  <c r="H20"/>
  <c r="J20" s="1"/>
  <c r="H17"/>
  <c r="J17" s="1"/>
  <c r="H18"/>
  <c r="J18" s="1"/>
  <c r="H16"/>
  <c r="J16" s="1"/>
  <c r="H19"/>
  <c r="J19" s="1"/>
  <c r="K19" s="1"/>
  <c r="H12"/>
  <c r="J12" s="1"/>
  <c r="K44" l="1"/>
  <c r="K55"/>
  <c r="K61"/>
  <c r="K74"/>
  <c r="K105"/>
  <c r="K262"/>
  <c r="K310"/>
  <c r="K49"/>
  <c r="K71"/>
  <c r="K86"/>
  <c r="K13"/>
  <c r="K39"/>
  <c r="K83"/>
  <c r="K180"/>
  <c r="K196"/>
  <c r="K232"/>
  <c r="K242"/>
  <c r="K270"/>
  <c r="K316"/>
  <c r="K212"/>
  <c r="K284"/>
  <c r="K249"/>
  <c r="K320"/>
  <c r="K277"/>
  <c r="K52"/>
  <c r="K221"/>
  <c r="K190"/>
  <c r="K216"/>
  <c r="K237"/>
  <c r="K259"/>
  <c r="K280"/>
  <c r="K183"/>
  <c r="K77"/>
  <c r="G171"/>
  <c r="F171"/>
  <c r="E171"/>
  <c r="D171"/>
  <c r="H171" l="1"/>
  <c r="J171" s="1"/>
  <c r="K121" s="1"/>
  <c r="H146" i="17" l="1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24"/>
  <c r="H23"/>
  <c r="H22"/>
  <c r="H21"/>
  <c r="H20"/>
  <c r="H19"/>
  <c r="H18"/>
  <c r="H17"/>
  <c r="H16"/>
  <c r="H15"/>
  <c r="H14" l="1"/>
  <c r="H13"/>
  <c r="H12"/>
  <c r="J12" s="1"/>
  <c r="H11" l="1"/>
  <c r="J11" s="1"/>
  <c r="K11" s="1"/>
  <c r="H146" i="1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59"/>
  <c r="H58"/>
  <c r="H57"/>
  <c r="H56"/>
  <c r="H55"/>
  <c r="H54"/>
  <c r="H53"/>
  <c r="H52"/>
  <c r="H51"/>
  <c r="H50"/>
  <c r="H49"/>
  <c r="H48"/>
  <c r="H46"/>
  <c r="J46" s="1"/>
  <c r="J45"/>
  <c r="H44"/>
  <c r="H43"/>
  <c r="H42"/>
  <c r="H41"/>
  <c r="H40"/>
  <c r="H39"/>
  <c r="H38"/>
  <c r="H37"/>
  <c r="H35"/>
  <c r="H34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K45" l="1"/>
  <c r="H12"/>
  <c r="H11"/>
  <c r="H146" i="15" l="1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69"/>
  <c r="H68"/>
  <c r="H67"/>
  <c r="H66"/>
  <c r="H65"/>
  <c r="H64"/>
  <c r="H63"/>
  <c r="H62"/>
  <c r="H61"/>
  <c r="H60"/>
  <c r="H59"/>
  <c r="H58"/>
  <c r="H57"/>
  <c r="H56"/>
  <c r="H55"/>
  <c r="J55" s="1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J21"/>
  <c r="H21"/>
  <c r="H20"/>
  <c r="H19"/>
  <c r="H18"/>
  <c r="H17"/>
  <c r="H16"/>
  <c r="H15"/>
  <c r="H14"/>
  <c r="H13"/>
  <c r="H12"/>
  <c r="H11"/>
  <c r="H146" i="14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J13"/>
  <c r="H13"/>
  <c r="K21" i="15" l="1"/>
  <c r="K13" i="14"/>
  <c r="H12"/>
  <c r="J11"/>
  <c r="H11"/>
  <c r="H146" i="13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21"/>
  <c r="H20"/>
  <c r="H19"/>
  <c r="J18"/>
  <c r="H18"/>
  <c r="H17"/>
  <c r="H16"/>
  <c r="J15"/>
  <c r="H15"/>
  <c r="H14"/>
  <c r="H13"/>
  <c r="H12"/>
  <c r="K18" l="1"/>
  <c r="H11"/>
  <c r="H146" i="12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25"/>
  <c r="J24"/>
  <c r="K24" s="1"/>
  <c r="H24"/>
  <c r="H23"/>
  <c r="H22"/>
  <c r="H21"/>
  <c r="H20"/>
  <c r="H19"/>
  <c r="H18"/>
  <c r="H17"/>
  <c r="H16"/>
  <c r="H15"/>
  <c r="H14"/>
  <c r="H13" l="1"/>
  <c r="J13" s="1"/>
  <c r="H12"/>
  <c r="H11"/>
  <c r="H146" i="11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45"/>
  <c r="H43"/>
  <c r="H42"/>
  <c r="H41"/>
  <c r="H40"/>
  <c r="H39"/>
  <c r="H38"/>
  <c r="H37"/>
  <c r="H36"/>
  <c r="H35"/>
  <c r="J34"/>
  <c r="H34"/>
  <c r="H33"/>
  <c r="H32"/>
  <c r="H31"/>
  <c r="H30"/>
  <c r="H29"/>
  <c r="H28"/>
  <c r="H27"/>
  <c r="H26"/>
  <c r="H25"/>
  <c r="H24"/>
  <c r="H23"/>
  <c r="K34" l="1"/>
  <c r="H22"/>
  <c r="H21"/>
  <c r="H20"/>
  <c r="H19"/>
  <c r="H18"/>
  <c r="H17"/>
  <c r="H16"/>
  <c r="H15"/>
  <c r="J14"/>
  <c r="H14"/>
  <c r="H13"/>
  <c r="H12"/>
  <c r="H11"/>
  <c r="H146" i="10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24"/>
  <c r="H23" l="1"/>
  <c r="H22"/>
  <c r="H21"/>
  <c r="J20"/>
  <c r="K20" s="1"/>
  <c r="H20"/>
  <c r="H19"/>
  <c r="H18"/>
  <c r="H17"/>
  <c r="H16"/>
  <c r="J16" s="1"/>
  <c r="H15"/>
  <c r="H14"/>
  <c r="H13"/>
  <c r="H12"/>
  <c r="H11"/>
  <c r="H146" i="9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46"/>
  <c r="H45"/>
  <c r="H44"/>
  <c r="H43"/>
  <c r="H42"/>
  <c r="H41"/>
  <c r="H40"/>
  <c r="H39"/>
  <c r="H38"/>
  <c r="J37"/>
  <c r="K37" s="1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 l="1"/>
  <c r="J15" s="1"/>
  <c r="H14"/>
  <c r="H13"/>
  <c r="H12"/>
  <c r="H11"/>
  <c r="H146" i="8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J128" s="1"/>
  <c r="H127"/>
  <c r="H126"/>
  <c r="J126" s="1"/>
  <c r="K126" s="1"/>
  <c r="H125"/>
  <c r="H124"/>
  <c r="H123"/>
  <c r="H122"/>
  <c r="J122" s="1"/>
  <c r="K122" s="1"/>
  <c r="H121"/>
  <c r="H120"/>
  <c r="H119"/>
  <c r="H118"/>
  <c r="H117"/>
  <c r="H116"/>
  <c r="H115"/>
  <c r="H114"/>
  <c r="H113"/>
  <c r="H112"/>
  <c r="H111"/>
  <c r="H110"/>
  <c r="H109"/>
  <c r="J109" s="1"/>
  <c r="H108"/>
  <c r="J108" s="1"/>
  <c r="K108" s="1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J90" s="1"/>
  <c r="H89"/>
  <c r="H88"/>
  <c r="J88" s="1"/>
  <c r="H87"/>
  <c r="J87" s="1"/>
  <c r="H86"/>
  <c r="J86" s="1"/>
  <c r="K86" s="1"/>
  <c r="H85"/>
  <c r="H84"/>
  <c r="H83"/>
  <c r="H82"/>
  <c r="J82" s="1"/>
  <c r="K82" s="1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J63" s="1"/>
  <c r="H62"/>
  <c r="H61"/>
  <c r="H60"/>
  <c r="J60" s="1"/>
  <c r="K60" s="1"/>
  <c r="H59"/>
  <c r="H58"/>
  <c r="H57"/>
  <c r="H56"/>
  <c r="H55"/>
  <c r="J54"/>
  <c r="K54" s="1"/>
  <c r="H54"/>
  <c r="J53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J35"/>
  <c r="K35" s="1"/>
  <c r="H35"/>
  <c r="H34"/>
  <c r="H33"/>
  <c r="H32"/>
  <c r="H31"/>
  <c r="H30"/>
  <c r="J30" s="1"/>
  <c r="H29"/>
  <c r="J29" s="1"/>
  <c r="K63" l="1"/>
  <c r="J31"/>
  <c r="K31" s="1"/>
  <c r="J91"/>
  <c r="K87" s="1"/>
  <c r="K109"/>
  <c r="K53"/>
  <c r="H28"/>
  <c r="J28" s="1"/>
  <c r="H27"/>
  <c r="H26"/>
  <c r="H25"/>
  <c r="H24"/>
  <c r="H23"/>
  <c r="H22"/>
  <c r="H21"/>
  <c r="H20"/>
  <c r="J20" s="1"/>
  <c r="K20" s="1"/>
  <c r="H19"/>
  <c r="H18"/>
  <c r="J17"/>
  <c r="K17" s="1"/>
  <c r="H17"/>
  <c r="H16"/>
  <c r="J16" s="1"/>
  <c r="H15"/>
  <c r="J15" s="1"/>
  <c r="K15" s="1"/>
  <c r="H14"/>
  <c r="J14" s="1"/>
  <c r="K14" s="1"/>
  <c r="H13"/>
  <c r="J13" s="1"/>
  <c r="K13" s="1"/>
  <c r="H12"/>
  <c r="H11"/>
  <c r="J11" s="1"/>
  <c r="K11" s="1"/>
  <c r="H146" i="7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43"/>
  <c r="H42"/>
  <c r="H41"/>
  <c r="H40"/>
  <c r="H39"/>
  <c r="H38"/>
  <c r="H37"/>
  <c r="H36"/>
  <c r="H35"/>
  <c r="H34"/>
  <c r="J33"/>
  <c r="H33"/>
  <c r="H32"/>
  <c r="H31"/>
  <c r="H30"/>
  <c r="H29"/>
  <c r="H28"/>
  <c r="H27"/>
  <c r="J26"/>
  <c r="H26"/>
  <c r="H25"/>
  <c r="H24"/>
  <c r="H23"/>
  <c r="H22"/>
  <c r="H21"/>
  <c r="H20"/>
  <c r="H19"/>
  <c r="H18"/>
  <c r="H17"/>
  <c r="H16"/>
  <c r="H15"/>
  <c r="H14"/>
  <c r="H13"/>
  <c r="K33" l="1"/>
  <c r="K90" i="8"/>
  <c r="K30"/>
  <c r="K88"/>
  <c r="K16"/>
  <c r="K91"/>
  <c r="K29"/>
  <c r="H12" i="7"/>
  <c r="H11"/>
  <c r="H144" i="6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 l="1"/>
  <c r="H112"/>
  <c r="H111"/>
  <c r="H110"/>
  <c r="H109"/>
  <c r="H108"/>
  <c r="H107"/>
  <c r="H106"/>
  <c r="H105"/>
  <c r="H52" l="1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46" i="5" l="1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51"/>
  <c r="H50"/>
  <c r="H49"/>
  <c r="H48"/>
  <c r="H47"/>
  <c r="H46"/>
  <c r="H45"/>
  <c r="H44"/>
  <c r="H43"/>
  <c r="H42"/>
  <c r="H41"/>
  <c r="J40"/>
  <c r="H40"/>
  <c r="H39"/>
  <c r="H38"/>
  <c r="H37"/>
  <c r="H36"/>
  <c r="H35"/>
  <c r="H34"/>
  <c r="H33"/>
  <c r="H32"/>
  <c r="H31"/>
  <c r="H30"/>
  <c r="H29"/>
  <c r="H28"/>
  <c r="H27"/>
  <c r="H26"/>
  <c r="H25"/>
  <c r="H24"/>
  <c r="J23"/>
  <c r="K23" s="1"/>
  <c r="H23"/>
  <c r="H22"/>
  <c r="H21"/>
  <c r="H20"/>
  <c r="H19"/>
  <c r="H18"/>
  <c r="H17"/>
  <c r="H16"/>
  <c r="H15"/>
  <c r="H14"/>
  <c r="H13"/>
  <c r="H12"/>
  <c r="H11"/>
  <c r="H146" i="4"/>
  <c r="H145"/>
  <c r="H144"/>
  <c r="H143"/>
  <c r="H142"/>
  <c r="H141"/>
  <c r="H140"/>
  <c r="H139"/>
  <c r="H138"/>
  <c r="H137"/>
  <c r="H136" l="1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J35"/>
  <c r="H34"/>
  <c r="H33"/>
  <c r="J34" l="1"/>
  <c r="J33"/>
  <c r="H30"/>
  <c r="H29"/>
  <c r="H28"/>
  <c r="H27"/>
  <c r="H26"/>
  <c r="H25"/>
  <c r="J24"/>
  <c r="K24" s="1"/>
  <c r="H24"/>
  <c r="H23"/>
  <c r="H22"/>
  <c r="H21"/>
  <c r="H20"/>
  <c r="H19"/>
  <c r="H18"/>
  <c r="H17"/>
  <c r="H16"/>
  <c r="H15"/>
  <c r="H14"/>
  <c r="H13"/>
  <c r="H12"/>
  <c r="J11"/>
  <c r="H11"/>
  <c r="J146"/>
  <c r="K146" s="1"/>
  <c r="J108"/>
  <c r="J109"/>
  <c r="K109" s="1"/>
  <c r="J110"/>
  <c r="J111"/>
  <c r="J112"/>
  <c r="J113"/>
  <c r="K113" s="1"/>
  <c r="J114"/>
  <c r="J115"/>
  <c r="K115" s="1"/>
  <c r="J116"/>
  <c r="K116" s="1"/>
  <c r="J118"/>
  <c r="J119"/>
  <c r="K119" s="1"/>
  <c r="J120"/>
  <c r="K120" s="1"/>
  <c r="J122"/>
  <c r="J123"/>
  <c r="J124"/>
  <c r="K124" s="1"/>
  <c r="J126"/>
  <c r="K126" s="1"/>
  <c r="J128"/>
  <c r="J129"/>
  <c r="K129" s="1"/>
  <c r="J130"/>
  <c r="J131"/>
  <c r="K131" s="1"/>
  <c r="J132"/>
  <c r="K132" s="1"/>
  <c r="J134"/>
  <c r="K134" s="1"/>
  <c r="J136"/>
  <c r="K136" s="1"/>
  <c r="J107"/>
  <c r="J117"/>
  <c r="K117" s="1"/>
  <c r="J121"/>
  <c r="K121" s="1"/>
  <c r="J125"/>
  <c r="K125" s="1"/>
  <c r="J127"/>
  <c r="K127" s="1"/>
  <c r="J133"/>
  <c r="J135"/>
  <c r="K135" s="1"/>
  <c r="J108" i="5"/>
  <c r="J109"/>
  <c r="K109" s="1"/>
  <c r="J110"/>
  <c r="J111"/>
  <c r="J112"/>
  <c r="J113"/>
  <c r="K113" s="1"/>
  <c r="J114"/>
  <c r="K114" s="1"/>
  <c r="J115"/>
  <c r="K115" s="1"/>
  <c r="J116"/>
  <c r="K116" s="1"/>
  <c r="J118"/>
  <c r="J119"/>
  <c r="K119" s="1"/>
  <c r="J120"/>
  <c r="K120" s="1"/>
  <c r="J122"/>
  <c r="J123"/>
  <c r="J124"/>
  <c r="J126"/>
  <c r="K126" s="1"/>
  <c r="J128"/>
  <c r="J129"/>
  <c r="K129" s="1"/>
  <c r="J130"/>
  <c r="J131"/>
  <c r="K131" s="1"/>
  <c r="J132"/>
  <c r="K132" s="1"/>
  <c r="J134"/>
  <c r="K134" s="1"/>
  <c r="J136"/>
  <c r="K136" s="1"/>
  <c r="J138"/>
  <c r="K138" s="1"/>
  <c r="J140"/>
  <c r="J141"/>
  <c r="K141" s="1"/>
  <c r="J142"/>
  <c r="J143"/>
  <c r="K143" s="1"/>
  <c r="J144"/>
  <c r="J145"/>
  <c r="K145" s="1"/>
  <c r="J146"/>
  <c r="K146" s="1"/>
  <c r="J137" i="4"/>
  <c r="J138"/>
  <c r="K138" s="1"/>
  <c r="J139"/>
  <c r="K139" s="1"/>
  <c r="J141"/>
  <c r="K141" s="1"/>
  <c r="J143"/>
  <c r="K143" s="1"/>
  <c r="J145"/>
  <c r="K145" s="1"/>
  <c r="J107" i="5"/>
  <c r="J117"/>
  <c r="K117" s="1"/>
  <c r="J121"/>
  <c r="K121" s="1"/>
  <c r="J125"/>
  <c r="K125" s="1"/>
  <c r="J127"/>
  <c r="K127" s="1"/>
  <c r="J133"/>
  <c r="J135"/>
  <c r="K135" s="1"/>
  <c r="J137"/>
  <c r="K137" s="1"/>
  <c r="J139"/>
  <c r="K139" s="1"/>
  <c r="J140" i="4"/>
  <c r="J142"/>
  <c r="J144"/>
  <c r="K144" s="1"/>
  <c r="J144" i="6"/>
  <c r="K144" s="1"/>
  <c r="J107"/>
  <c r="K107" s="1"/>
  <c r="J109"/>
  <c r="J110"/>
  <c r="J111"/>
  <c r="J112"/>
  <c r="K112" s="1"/>
  <c r="J113"/>
  <c r="K113" s="1"/>
  <c r="J105"/>
  <c r="J106"/>
  <c r="J108"/>
  <c r="J115"/>
  <c r="K115" s="1"/>
  <c r="J117"/>
  <c r="K117" s="1"/>
  <c r="J119"/>
  <c r="K119" s="1"/>
  <c r="J121"/>
  <c r="J122"/>
  <c r="K122" s="1"/>
  <c r="J123"/>
  <c r="K123" s="1"/>
  <c r="J125"/>
  <c r="K125" s="1"/>
  <c r="J127"/>
  <c r="K127" s="1"/>
  <c r="J129"/>
  <c r="K129" s="1"/>
  <c r="J131"/>
  <c r="J132"/>
  <c r="K132" s="1"/>
  <c r="J133"/>
  <c r="K133" s="1"/>
  <c r="J135"/>
  <c r="J136"/>
  <c r="K136" s="1"/>
  <c r="J137"/>
  <c r="K137" s="1"/>
  <c r="J139"/>
  <c r="K139" s="1"/>
  <c r="J141"/>
  <c r="K141" s="1"/>
  <c r="J143"/>
  <c r="K143" s="1"/>
  <c r="J146" i="7"/>
  <c r="K146" s="1"/>
  <c r="J114" i="6"/>
  <c r="K114" s="1"/>
  <c r="J116"/>
  <c r="J118"/>
  <c r="K118" s="1"/>
  <c r="J120"/>
  <c r="J124"/>
  <c r="K124" s="1"/>
  <c r="J126"/>
  <c r="J128"/>
  <c r="J130"/>
  <c r="K130" s="1"/>
  <c r="J134"/>
  <c r="K134" s="1"/>
  <c r="J138"/>
  <c r="J140"/>
  <c r="K140" s="1"/>
  <c r="J142"/>
  <c r="K142" s="1"/>
  <c r="J108" i="7"/>
  <c r="J109"/>
  <c r="K109" s="1"/>
  <c r="J110"/>
  <c r="J111"/>
  <c r="J112"/>
  <c r="J113"/>
  <c r="K113" s="1"/>
  <c r="J114"/>
  <c r="K114" s="1"/>
  <c r="J115"/>
  <c r="K115" s="1"/>
  <c r="J116"/>
  <c r="K116" s="1"/>
  <c r="J118"/>
  <c r="J119"/>
  <c r="K119" s="1"/>
  <c r="J120"/>
  <c r="K120" s="1"/>
  <c r="J122"/>
  <c r="J123"/>
  <c r="J124"/>
  <c r="J126"/>
  <c r="K126" s="1"/>
  <c r="J128"/>
  <c r="J129"/>
  <c r="K129" s="1"/>
  <c r="J130"/>
  <c r="J131"/>
  <c r="K131" s="1"/>
  <c r="J132"/>
  <c r="K132" s="1"/>
  <c r="J134"/>
  <c r="K134" s="1"/>
  <c r="J136"/>
  <c r="K136" s="1"/>
  <c r="J138"/>
  <c r="K138" s="1"/>
  <c r="J140"/>
  <c r="J141"/>
  <c r="K141" s="1"/>
  <c r="J142"/>
  <c r="J143"/>
  <c r="K143" s="1"/>
  <c r="J144"/>
  <c r="J145"/>
  <c r="K145" s="1"/>
  <c r="J146" i="8"/>
  <c r="K146" s="1"/>
  <c r="J107" i="7"/>
  <c r="J117"/>
  <c r="K117" s="1"/>
  <c r="J121"/>
  <c r="K121" s="1"/>
  <c r="J125"/>
  <c r="K125" s="1"/>
  <c r="J127"/>
  <c r="K127" s="1"/>
  <c r="J133"/>
  <c r="J135"/>
  <c r="K135" s="1"/>
  <c r="J137"/>
  <c r="K137" s="1"/>
  <c r="J139"/>
  <c r="K139" s="1"/>
  <c r="J146" i="9"/>
  <c r="K146" s="1"/>
  <c r="J134" i="8"/>
  <c r="K134" s="1"/>
  <c r="J136"/>
  <c r="K136" s="1"/>
  <c r="J138"/>
  <c r="K138" s="1"/>
  <c r="J140"/>
  <c r="J141"/>
  <c r="K141" s="1"/>
  <c r="J142"/>
  <c r="J143"/>
  <c r="K143" s="1"/>
  <c r="J144"/>
  <c r="J145"/>
  <c r="K145" s="1"/>
  <c r="J132"/>
  <c r="K132" s="1"/>
  <c r="J133"/>
  <c r="J135"/>
  <c r="K135" s="1"/>
  <c r="J137"/>
  <c r="K137" s="1"/>
  <c r="J139"/>
  <c r="K139" s="1"/>
  <c r="J108" i="9"/>
  <c r="J109"/>
  <c r="K109" s="1"/>
  <c r="J110"/>
  <c r="J111"/>
  <c r="J112"/>
  <c r="J113"/>
  <c r="K113" s="1"/>
  <c r="J114"/>
  <c r="K114" s="1"/>
  <c r="J115"/>
  <c r="K115" s="1"/>
  <c r="J116"/>
  <c r="K116" s="1"/>
  <c r="J118"/>
  <c r="J119"/>
  <c r="K119" s="1"/>
  <c r="J120"/>
  <c r="K120" s="1"/>
  <c r="J122"/>
  <c r="J123"/>
  <c r="J124"/>
  <c r="K124" s="1"/>
  <c r="J126"/>
  <c r="K126" s="1"/>
  <c r="J128"/>
  <c r="J129"/>
  <c r="K129" s="1"/>
  <c r="J130"/>
  <c r="J131"/>
  <c r="K131" s="1"/>
  <c r="J132"/>
  <c r="K132" s="1"/>
  <c r="J134"/>
  <c r="K134" s="1"/>
  <c r="J136"/>
  <c r="K136" s="1"/>
  <c r="J138"/>
  <c r="K138" s="1"/>
  <c r="J140"/>
  <c r="J141"/>
  <c r="K141" s="1"/>
  <c r="J142"/>
  <c r="J143"/>
  <c r="K143" s="1"/>
  <c r="J144"/>
  <c r="J145"/>
  <c r="K145" s="1"/>
  <c r="J146" i="10"/>
  <c r="K146" s="1"/>
  <c r="J107" i="9"/>
  <c r="J117"/>
  <c r="K117" s="1"/>
  <c r="J121"/>
  <c r="K121" s="1"/>
  <c r="J125"/>
  <c r="K125" s="1"/>
  <c r="J127"/>
  <c r="K127" s="1"/>
  <c r="J133"/>
  <c r="J135"/>
  <c r="K135" s="1"/>
  <c r="J137"/>
  <c r="K137" s="1"/>
  <c r="J139"/>
  <c r="K139" s="1"/>
  <c r="J107" i="10"/>
  <c r="J108"/>
  <c r="J109"/>
  <c r="J111"/>
  <c r="J112"/>
  <c r="J113"/>
  <c r="J114"/>
  <c r="K114" s="1"/>
  <c r="J115"/>
  <c r="K115" s="1"/>
  <c r="J117"/>
  <c r="K117" s="1"/>
  <c r="J119"/>
  <c r="K119" s="1"/>
  <c r="J121"/>
  <c r="K121" s="1"/>
  <c r="J123"/>
  <c r="J124"/>
  <c r="J125"/>
  <c r="K125" s="1"/>
  <c r="J127"/>
  <c r="K127" s="1"/>
  <c r="J129"/>
  <c r="K129" s="1"/>
  <c r="J131"/>
  <c r="K131" s="1"/>
  <c r="J133"/>
  <c r="J134"/>
  <c r="K134" s="1"/>
  <c r="J135"/>
  <c r="K135" s="1"/>
  <c r="J137"/>
  <c r="J138"/>
  <c r="K138" s="1"/>
  <c r="J139"/>
  <c r="K139" s="1"/>
  <c r="J141"/>
  <c r="K141" s="1"/>
  <c r="J143"/>
  <c r="K143" s="1"/>
  <c r="J145"/>
  <c r="K145" s="1"/>
  <c r="J146" i="11"/>
  <c r="K146" s="1"/>
  <c r="J110" i="10"/>
  <c r="J116"/>
  <c r="K116" s="1"/>
  <c r="J118"/>
  <c r="K118" s="1"/>
  <c r="J120"/>
  <c r="K120" s="1"/>
  <c r="J122"/>
  <c r="K124"/>
  <c r="J126"/>
  <c r="K126" s="1"/>
  <c r="J128"/>
  <c r="J130"/>
  <c r="J132"/>
  <c r="K132" s="1"/>
  <c r="J136"/>
  <c r="K136" s="1"/>
  <c r="J140"/>
  <c r="J142"/>
  <c r="J144"/>
  <c r="K144" s="1"/>
  <c r="J146" i="12"/>
  <c r="K146" s="1"/>
  <c r="J107" i="11"/>
  <c r="J108"/>
  <c r="J109"/>
  <c r="J111"/>
  <c r="J112"/>
  <c r="J113"/>
  <c r="J114"/>
  <c r="K114" s="1"/>
  <c r="J115"/>
  <c r="J117"/>
  <c r="K117" s="1"/>
  <c r="J119"/>
  <c r="K119" s="1"/>
  <c r="J121"/>
  <c r="K121" s="1"/>
  <c r="J123"/>
  <c r="J124"/>
  <c r="K124" s="1"/>
  <c r="J125"/>
  <c r="K125" s="1"/>
  <c r="J127"/>
  <c r="K127" s="1"/>
  <c r="J129"/>
  <c r="K129" s="1"/>
  <c r="J131"/>
  <c r="K131" s="1"/>
  <c r="J133"/>
  <c r="J134"/>
  <c r="K134" s="1"/>
  <c r="J135"/>
  <c r="K135" s="1"/>
  <c r="J137"/>
  <c r="J138"/>
  <c r="K138" s="1"/>
  <c r="J139"/>
  <c r="K139" s="1"/>
  <c r="J141"/>
  <c r="K141" s="1"/>
  <c r="J143"/>
  <c r="K143" s="1"/>
  <c r="J145"/>
  <c r="K145" s="1"/>
  <c r="J110"/>
  <c r="J116"/>
  <c r="K116" s="1"/>
  <c r="J118"/>
  <c r="J120"/>
  <c r="K120" s="1"/>
  <c r="J122"/>
  <c r="J126"/>
  <c r="K126" s="1"/>
  <c r="J128"/>
  <c r="J130"/>
  <c r="J132"/>
  <c r="K132" s="1"/>
  <c r="J136"/>
  <c r="K136" s="1"/>
  <c r="J140"/>
  <c r="J142"/>
  <c r="K142" s="1"/>
  <c r="J144"/>
  <c r="K144" s="1"/>
  <c r="J107" i="12"/>
  <c r="J108"/>
  <c r="J109"/>
  <c r="K109" s="1"/>
  <c r="J111"/>
  <c r="J112"/>
  <c r="J113"/>
  <c r="J114"/>
  <c r="K114" s="1"/>
  <c r="J115"/>
  <c r="K115" s="1"/>
  <c r="J117"/>
  <c r="K117" s="1"/>
  <c r="J119"/>
  <c r="K119" s="1"/>
  <c r="J121"/>
  <c r="K121" s="1"/>
  <c r="J123"/>
  <c r="J124"/>
  <c r="K124" s="1"/>
  <c r="J125"/>
  <c r="K125" s="1"/>
  <c r="J127"/>
  <c r="K127" s="1"/>
  <c r="J129"/>
  <c r="K129" s="1"/>
  <c r="J131"/>
  <c r="K131" s="1"/>
  <c r="J133"/>
  <c r="J134"/>
  <c r="K134" s="1"/>
  <c r="J135"/>
  <c r="K135" s="1"/>
  <c r="J137"/>
  <c r="J138"/>
  <c r="K138" s="1"/>
  <c r="J139"/>
  <c r="K139" s="1"/>
  <c r="J141"/>
  <c r="K141" s="1"/>
  <c r="J143"/>
  <c r="K143" s="1"/>
  <c r="J145"/>
  <c r="K145" s="1"/>
  <c r="J146" i="13"/>
  <c r="K146" s="1"/>
  <c r="J110" i="12"/>
  <c r="J116"/>
  <c r="K116" s="1"/>
  <c r="J118"/>
  <c r="J120"/>
  <c r="K120" s="1"/>
  <c r="J122"/>
  <c r="J126"/>
  <c r="K126" s="1"/>
  <c r="J128"/>
  <c r="J130"/>
  <c r="J132"/>
  <c r="K132" s="1"/>
  <c r="J136"/>
  <c r="K136" s="1"/>
  <c r="J140"/>
  <c r="J142"/>
  <c r="J144"/>
  <c r="K144" s="1"/>
  <c r="J146" i="14"/>
  <c r="K146" s="1"/>
  <c r="J108" i="13"/>
  <c r="J109"/>
  <c r="K109" s="1"/>
  <c r="J110"/>
  <c r="J111"/>
  <c r="J112"/>
  <c r="J113"/>
  <c r="J114"/>
  <c r="J115"/>
  <c r="K115" s="1"/>
  <c r="J116"/>
  <c r="K116" s="1"/>
  <c r="J118"/>
  <c r="J119"/>
  <c r="K119" s="1"/>
  <c r="J120"/>
  <c r="K120" s="1"/>
  <c r="J122"/>
  <c r="J123"/>
  <c r="J124"/>
  <c r="J126"/>
  <c r="K126" s="1"/>
  <c r="J128"/>
  <c r="J129"/>
  <c r="K129" s="1"/>
  <c r="J130"/>
  <c r="J131"/>
  <c r="K131" s="1"/>
  <c r="J132"/>
  <c r="K132" s="1"/>
  <c r="J134"/>
  <c r="K134" s="1"/>
  <c r="J136"/>
  <c r="K136" s="1"/>
  <c r="J138"/>
  <c r="K138" s="1"/>
  <c r="J140"/>
  <c r="J141"/>
  <c r="K141" s="1"/>
  <c r="J142"/>
  <c r="J143"/>
  <c r="K143" s="1"/>
  <c r="J144"/>
  <c r="J145"/>
  <c r="K145" s="1"/>
  <c r="J107"/>
  <c r="J117"/>
  <c r="K117" s="1"/>
  <c r="J121"/>
  <c r="K121" s="1"/>
  <c r="J125"/>
  <c r="K125" s="1"/>
  <c r="J127"/>
  <c r="K127" s="1"/>
  <c r="J133"/>
  <c r="J135"/>
  <c r="K135" s="1"/>
  <c r="J137"/>
  <c r="K137" s="1"/>
  <c r="J139"/>
  <c r="K139" s="1"/>
  <c r="J108" i="14"/>
  <c r="J109"/>
  <c r="K109" s="1"/>
  <c r="J110"/>
  <c r="J111"/>
  <c r="J112"/>
  <c r="J113"/>
  <c r="J114"/>
  <c r="J115"/>
  <c r="K115" s="1"/>
  <c r="J116"/>
  <c r="K116" s="1"/>
  <c r="J118"/>
  <c r="J119"/>
  <c r="K119" s="1"/>
  <c r="J120"/>
  <c r="K120" s="1"/>
  <c r="J122"/>
  <c r="J123"/>
  <c r="J124"/>
  <c r="K124" s="1"/>
  <c r="J126"/>
  <c r="K126" s="1"/>
  <c r="J128"/>
  <c r="J129"/>
  <c r="K129" s="1"/>
  <c r="J130"/>
  <c r="J131"/>
  <c r="K131" s="1"/>
  <c r="J132"/>
  <c r="K132" s="1"/>
  <c r="J134"/>
  <c r="K134" s="1"/>
  <c r="J136"/>
  <c r="K136" s="1"/>
  <c r="J138"/>
  <c r="K138" s="1"/>
  <c r="J140"/>
  <c r="J141"/>
  <c r="K141" s="1"/>
  <c r="J142"/>
  <c r="J143"/>
  <c r="K143" s="1"/>
  <c r="J144"/>
  <c r="J145"/>
  <c r="K145" s="1"/>
  <c r="J108" i="15"/>
  <c r="J109"/>
  <c r="K109" s="1"/>
  <c r="J110"/>
  <c r="J111"/>
  <c r="J112"/>
  <c r="J113"/>
  <c r="J114"/>
  <c r="K114" s="1"/>
  <c r="J115"/>
  <c r="K115" s="1"/>
  <c r="J116"/>
  <c r="K116" s="1"/>
  <c r="J118"/>
  <c r="J119"/>
  <c r="K119" s="1"/>
  <c r="J120"/>
  <c r="K120" s="1"/>
  <c r="J122"/>
  <c r="J123"/>
  <c r="J124"/>
  <c r="K124" s="1"/>
  <c r="J126"/>
  <c r="K126" s="1"/>
  <c r="J128"/>
  <c r="J129"/>
  <c r="K129" s="1"/>
  <c r="J130"/>
  <c r="J131"/>
  <c r="K131" s="1"/>
  <c r="J132"/>
  <c r="K132" s="1"/>
  <c r="J134"/>
  <c r="K134" s="1"/>
  <c r="J136"/>
  <c r="K136" s="1"/>
  <c r="J138"/>
  <c r="K138" s="1"/>
  <c r="J140"/>
  <c r="J141"/>
  <c r="K141" s="1"/>
  <c r="J142"/>
  <c r="J143"/>
  <c r="K143" s="1"/>
  <c r="J144"/>
  <c r="J145"/>
  <c r="K145" s="1"/>
  <c r="J146"/>
  <c r="K146" s="1"/>
  <c r="J107" i="14"/>
  <c r="J117"/>
  <c r="K117" s="1"/>
  <c r="J121"/>
  <c r="K121" s="1"/>
  <c r="J125"/>
  <c r="K125" s="1"/>
  <c r="J127"/>
  <c r="K127" s="1"/>
  <c r="J133"/>
  <c r="J135"/>
  <c r="K135" s="1"/>
  <c r="J137"/>
  <c r="K137" s="1"/>
  <c r="J139"/>
  <c r="K139" s="1"/>
  <c r="J107" i="15"/>
  <c r="J117"/>
  <c r="K117" s="1"/>
  <c r="J121"/>
  <c r="K121" s="1"/>
  <c r="J125"/>
  <c r="K125" s="1"/>
  <c r="J127"/>
  <c r="K127" s="1"/>
  <c r="J133"/>
  <c r="J135"/>
  <c r="K135" s="1"/>
  <c r="J137"/>
  <c r="K137" s="1"/>
  <c r="J139"/>
  <c r="K139" s="1"/>
  <c r="J146" i="16"/>
  <c r="K146" s="1"/>
  <c r="J107"/>
  <c r="J108"/>
  <c r="J109"/>
  <c r="K109" s="1"/>
  <c r="J111"/>
  <c r="J112"/>
  <c r="J113"/>
  <c r="J114"/>
  <c r="K114" s="1"/>
  <c r="J115"/>
  <c r="K115" s="1"/>
  <c r="J117"/>
  <c r="K117" s="1"/>
  <c r="J119"/>
  <c r="K119" s="1"/>
  <c r="J121"/>
  <c r="K121" s="1"/>
  <c r="J123"/>
  <c r="J124"/>
  <c r="K124" s="1"/>
  <c r="J125"/>
  <c r="K125" s="1"/>
  <c r="J127"/>
  <c r="K127" s="1"/>
  <c r="J129"/>
  <c r="K129" s="1"/>
  <c r="J131"/>
  <c r="K131" s="1"/>
  <c r="J133"/>
  <c r="J134"/>
  <c r="K134" s="1"/>
  <c r="J135"/>
  <c r="K135" s="1"/>
  <c r="J137"/>
  <c r="J138"/>
  <c r="K138" s="1"/>
  <c r="J139"/>
  <c r="K139" s="1"/>
  <c r="J141"/>
  <c r="K141" s="1"/>
  <c r="J143"/>
  <c r="K143" s="1"/>
  <c r="J145"/>
  <c r="K145" s="1"/>
  <c r="J110"/>
  <c r="J116"/>
  <c r="K116" s="1"/>
  <c r="J118"/>
  <c r="K118" s="1"/>
  <c r="J120"/>
  <c r="K120" s="1"/>
  <c r="J122"/>
  <c r="J126"/>
  <c r="K126" s="1"/>
  <c r="J128"/>
  <c r="J130"/>
  <c r="J132"/>
  <c r="K132" s="1"/>
  <c r="J136"/>
  <c r="K136" s="1"/>
  <c r="J140"/>
  <c r="J142"/>
  <c r="J144"/>
  <c r="K144" s="1"/>
  <c r="J146" i="17"/>
  <c r="K146" s="1"/>
  <c r="J108"/>
  <c r="J109"/>
  <c r="K109" s="1"/>
  <c r="J112"/>
  <c r="J113"/>
  <c r="K113" s="1"/>
  <c r="J114"/>
  <c r="K114" s="1"/>
  <c r="J115"/>
  <c r="K115" s="1"/>
  <c r="J116"/>
  <c r="K116" s="1"/>
  <c r="J120"/>
  <c r="K120" s="1"/>
  <c r="J124"/>
  <c r="K124" s="1"/>
  <c r="J126"/>
  <c r="K126" s="1"/>
  <c r="J130"/>
  <c r="J131"/>
  <c r="K131" s="1"/>
  <c r="J134"/>
  <c r="K134" s="1"/>
  <c r="J138"/>
  <c r="K138" s="1"/>
  <c r="J140"/>
  <c r="J141"/>
  <c r="K141" s="1"/>
  <c r="J144"/>
  <c r="J145"/>
  <c r="K145" s="1"/>
  <c r="J117"/>
  <c r="K117" s="1"/>
  <c r="J121"/>
  <c r="K121" s="1"/>
  <c r="J125"/>
  <c r="K125" s="1"/>
  <c r="J135"/>
  <c r="K135" s="1"/>
  <c r="J107"/>
  <c r="J111"/>
  <c r="J119"/>
  <c r="K119" s="1"/>
  <c r="J123"/>
  <c r="J127"/>
  <c r="K127" s="1"/>
  <c r="J129"/>
  <c r="K129" s="1"/>
  <c r="J133"/>
  <c r="J137"/>
  <c r="K137" s="1"/>
  <c r="J139"/>
  <c r="K139" s="1"/>
  <c r="J143"/>
  <c r="K143" s="1"/>
  <c r="J110"/>
  <c r="J118"/>
  <c r="J122"/>
  <c r="J128"/>
  <c r="J132"/>
  <c r="K132" s="1"/>
  <c r="J136"/>
  <c r="K136" s="1"/>
  <c r="J142"/>
  <c r="K142" s="1"/>
  <c r="K140" i="12" l="1"/>
  <c r="K133" i="8"/>
  <c r="K123" i="17"/>
  <c r="K130" i="16"/>
  <c r="K140" i="11"/>
  <c r="K111" i="17"/>
  <c r="K128" i="16"/>
  <c r="K133" i="17"/>
  <c r="K140" i="10"/>
  <c r="K111" i="15"/>
  <c r="K123" i="14"/>
  <c r="K128" i="17"/>
  <c r="K107" i="14"/>
  <c r="K107" i="13"/>
  <c r="K130" i="11"/>
  <c r="K128" i="10"/>
  <c r="K112" i="12"/>
  <c r="K123" i="7"/>
  <c r="K118" i="17"/>
  <c r="K110"/>
  <c r="K133" i="15"/>
  <c r="K128" i="6"/>
  <c r="K140" i="4"/>
  <c r="K108" i="16"/>
  <c r="K107" i="15"/>
  <c r="K128" i="12"/>
  <c r="K118"/>
  <c r="K128" i="11"/>
  <c r="K110"/>
  <c r="K133" i="9"/>
  <c r="K138" i="6"/>
  <c r="K126"/>
  <c r="K116"/>
  <c r="K142" i="4"/>
  <c r="K133" i="5"/>
  <c r="K107" i="4"/>
  <c r="K123"/>
  <c r="K133" i="13"/>
  <c r="K133" i="11"/>
  <c r="K122" i="16"/>
  <c r="K120" i="6"/>
  <c r="K142" i="16"/>
  <c r="K110" i="9"/>
  <c r="K140" i="5"/>
  <c r="K111" i="4"/>
  <c r="K111" i="13"/>
  <c r="K110" i="10"/>
  <c r="K112" i="9"/>
  <c r="K108" i="5"/>
  <c r="K111" i="14"/>
  <c r="K111" i="11"/>
  <c r="K123" i="5"/>
  <c r="K112"/>
  <c r="K108" i="11"/>
  <c r="K112" i="10"/>
  <c r="K108"/>
  <c r="K112" i="7"/>
  <c r="K110"/>
  <c r="K110" i="5"/>
  <c r="K110" i="16"/>
  <c r="K123" i="15"/>
  <c r="K133" i="14"/>
  <c r="K122" i="11"/>
  <c r="K118"/>
  <c r="K142" i="10"/>
  <c r="K130"/>
  <c r="K122"/>
  <c r="K123" i="9"/>
  <c r="K107"/>
  <c r="K144"/>
  <c r="K140"/>
  <c r="K128" i="8"/>
  <c r="K144"/>
  <c r="K133" i="7"/>
  <c r="K122"/>
  <c r="K108"/>
  <c r="K106" i="6"/>
  <c r="K111" i="5"/>
  <c r="K107"/>
  <c r="K144"/>
  <c r="K142"/>
  <c r="K122"/>
  <c r="K133" i="4"/>
  <c r="K112"/>
  <c r="K108"/>
  <c r="K112" i="15"/>
  <c r="K110"/>
  <c r="K107" i="12"/>
  <c r="K140" i="15"/>
  <c r="K137" i="16"/>
  <c r="K144" i="15"/>
  <c r="K108"/>
  <c r="K142" i="14"/>
  <c r="K130"/>
  <c r="K114"/>
  <c r="K142" i="13"/>
  <c r="K114"/>
  <c r="K108"/>
  <c r="K142" i="12"/>
  <c r="K130"/>
  <c r="K122"/>
  <c r="K110"/>
  <c r="K108" i="9"/>
  <c r="K140" i="16"/>
  <c r="K112" i="17"/>
  <c r="K118" i="9"/>
  <c r="K118" i="7"/>
  <c r="K118" i="5"/>
  <c r="K118" i="15"/>
  <c r="K140" i="17"/>
  <c r="K130"/>
  <c r="K131" i="6"/>
  <c r="K108"/>
  <c r="K144" i="7"/>
  <c r="K142"/>
  <c r="K108" i="17"/>
  <c r="K123" i="10"/>
  <c r="K140" i="7"/>
  <c r="K130"/>
  <c r="K123" i="13"/>
  <c r="K121" i="6"/>
  <c r="K140" i="13"/>
  <c r="K130"/>
  <c r="K133" i="12"/>
  <c r="K123"/>
  <c r="K142" i="8"/>
  <c r="K140"/>
  <c r="K137" i="4"/>
  <c r="K128"/>
  <c r="K111" i="16"/>
  <c r="K137" i="12"/>
  <c r="K133" i="10"/>
  <c r="K107"/>
  <c r="K105" i="6"/>
  <c r="K144" i="17"/>
  <c r="K128" i="15"/>
  <c r="K124" i="13"/>
  <c r="K112"/>
  <c r="K110"/>
  <c r="K113" i="12"/>
  <c r="K108"/>
  <c r="K123" i="11"/>
  <c r="K107"/>
  <c r="K113" i="10"/>
  <c r="K128" i="9"/>
  <c r="K128" i="7"/>
  <c r="K111" i="6"/>
  <c r="K128" i="5"/>
  <c r="K122" i="4"/>
  <c r="K118"/>
  <c r="K123" i="16"/>
  <c r="K122" i="15"/>
  <c r="K113"/>
  <c r="K140" i="14"/>
  <c r="K122"/>
  <c r="K118"/>
  <c r="K113"/>
  <c r="K111" i="12"/>
  <c r="K113" i="11"/>
  <c r="K111" i="10"/>
  <c r="K122" i="9"/>
  <c r="K111"/>
  <c r="K111" i="7"/>
  <c r="K133" i="16"/>
  <c r="K113"/>
  <c r="K112"/>
  <c r="K130" i="15"/>
  <c r="K122" i="13"/>
  <c r="K118"/>
  <c r="K113"/>
  <c r="K115" i="11"/>
  <c r="K109"/>
  <c r="K137" i="10"/>
  <c r="K109"/>
  <c r="K130" i="9"/>
  <c r="K124" i="7"/>
  <c r="K110" i="6"/>
  <c r="K130" i="5"/>
  <c r="K124"/>
  <c r="K114" i="4"/>
  <c r="K112" i="14"/>
  <c r="K110"/>
  <c r="K122" i="17"/>
  <c r="K107"/>
  <c r="K107" i="16"/>
  <c r="K142" i="15"/>
  <c r="K144" i="14"/>
  <c r="K128"/>
  <c r="K108"/>
  <c r="K144" i="13"/>
  <c r="K128"/>
  <c r="K112" i="11"/>
  <c r="K137"/>
  <c r="K142" i="9"/>
  <c r="K107" i="7"/>
  <c r="K135" i="6"/>
  <c r="K109"/>
  <c r="K130" i="4"/>
  <c r="K110"/>
</calcChain>
</file>

<file path=xl/sharedStrings.xml><?xml version="1.0" encoding="utf-8"?>
<sst xmlns="http://schemas.openxmlformats.org/spreadsheetml/2006/main" count="7241" uniqueCount="1046">
  <si>
    <t>UNIDAD DE MEDIDA</t>
  </si>
  <si>
    <t>VALOR ADQUIRIDO</t>
  </si>
  <si>
    <t>Fecha de Revisión</t>
  </si>
  <si>
    <t>Fecha de Aprobación</t>
  </si>
  <si>
    <t>Versión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</si>
  <si>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</si>
  <si>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</si>
  <si>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</si>
  <si>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</si>
  <si>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</si>
  <si>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</si>
  <si>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</si>
  <si>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</si>
  <si>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</si>
  <si>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</si>
  <si>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</si>
  <si>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</si>
  <si>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</si>
  <si>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</si>
  <si>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</si>
  <si>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</si>
  <si>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</si>
  <si>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</si>
  <si>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</si>
  <si>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</si>
  <si>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</si>
  <si>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</si>
  <si>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</si>
  <si>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</si>
  <si>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</si>
  <si>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</si>
  <si>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</si>
  <si>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</si>
  <si>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</si>
  <si>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</si>
  <si>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</si>
  <si>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</si>
  <si>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</si>
  <si>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</si>
  <si>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</si>
  <si>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</si>
  <si>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</si>
  <si>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</si>
  <si>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</si>
  <si>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</si>
  <si>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</si>
  <si>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</si>
  <si>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</si>
  <si>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</si>
  <si>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</si>
  <si>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</si>
  <si>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</si>
  <si>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</si>
  <si>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</si>
  <si>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</si>
  <si>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</si>
  <si>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</si>
  <si>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</si>
  <si>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</si>
  <si>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</si>
  <si>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</si>
  <si>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</si>
  <si>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</si>
  <si>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</si>
  <si>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2013 - Materiales para operaciones y perforación de petróleo y gas</t>
  </si>
  <si>
    <t>2014 - Equipo de producción y operación de gas y petróleo</t>
  </si>
  <si>
    <t>2110 - Maquinaria y equipo para agricultura, silvicultura y paisaje</t>
  </si>
  <si>
    <t>2111 - Equipo de pesca y acuicultura</t>
  </si>
  <si>
    <t>2210 - Maquinaria y equipo pesado de construcción</t>
  </si>
  <si>
    <t>2310 - Maquinaria para la transformación de materias primas</t>
  </si>
  <si>
    <t>2311 - Maquinaria para transformación de petróleo</t>
  </si>
  <si>
    <t>2312 - Maquinaria y accesorios de textiles y tejidos</t>
  </si>
  <si>
    <t>2313 - Maquinaria y equipos lapidarios</t>
  </si>
  <si>
    <t>2314 - Maquinaria de reparación y accesorios para trabajar cuero</t>
  </si>
  <si>
    <t>2315 - Maquinaria, equipo y suministros de procesos industriales</t>
  </si>
  <si>
    <t>2316 - Máquinas, equipo y suministros para fundición</t>
  </si>
  <si>
    <t>2317 - Maquinaria, equipo y suministros para talleres</t>
  </si>
  <si>
    <t>2318 - Equipo industrial para alimentos y bebidas</t>
  </si>
  <si>
    <t>2319 - Mezcladores y sus partes y accesorios</t>
  </si>
  <si>
    <t>2320 - Equipamiento par transferencia de masa</t>
  </si>
  <si>
    <t>2321 - Maquinaria de fabricación electrónica, equipo y accesorios</t>
  </si>
  <si>
    <t>2322 - Equipo y maquinaria de procesamiento de pollos</t>
  </si>
  <si>
    <t>2323 - Equipo y maquinaria de procesamiento de madera y aserrado</t>
  </si>
  <si>
    <t>2410 - Maquinaria y equipo para manejo de materiales</t>
  </si>
  <si>
    <t>2411 - Recipientes y almacenamiento</t>
  </si>
  <si>
    <t>2412 - Materiales de envasado</t>
  </si>
  <si>
    <t>2413 - Refrigeración industrial</t>
  </si>
  <si>
    <t>2414 - Suministros de embalaje</t>
  </si>
  <si>
    <t>2510 - Vehículos de motor</t>
  </si>
  <si>
    <t>2511 - Transporte marítimo</t>
  </si>
  <si>
    <t>2512 - Maquinaria y equipo para ferrocarril y tranvías</t>
  </si>
  <si>
    <t>2513 - Aeronaves</t>
  </si>
  <si>
    <t>2515 - Cosmonaves</t>
  </si>
  <si>
    <t>2516 - Bicicletas no motorizadas</t>
  </si>
  <si>
    <t>2517 - Componentes y sistemas de transporte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</si>
  <si>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</si>
  <si>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</si>
  <si>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</si>
  <si>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</si>
  <si>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</si>
  <si>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</si>
  <si>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</si>
  <si>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</si>
  <si>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</si>
  <si>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</si>
  <si>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</si>
  <si>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</si>
  <si>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</si>
  <si>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</si>
  <si>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</si>
  <si>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</si>
  <si>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</si>
  <si>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</si>
  <si>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</si>
  <si>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</si>
  <si>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</si>
  <si>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</si>
  <si>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</si>
  <si>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</si>
  <si>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</si>
  <si>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</si>
  <si>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</si>
  <si>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</si>
  <si>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</si>
  <si>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</si>
  <si>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</si>
  <si>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</si>
  <si>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</si>
  <si>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</si>
  <si>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</si>
  <si>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</si>
  <si>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</si>
  <si>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3123 - Materia prima en placas o barras labradas</t>
  </si>
  <si>
    <t>3124 - Óptica industrial</t>
  </si>
  <si>
    <t>3125 - Sistemas de control neumático, hidráulico o eléctrico</t>
  </si>
  <si>
    <t>3126 - Cubiertas, cajas y envolturas</t>
  </si>
  <si>
    <t>3127 - Piezas hechas a máquina</t>
  </si>
  <si>
    <t>3128 - Componentes de placa y estampados</t>
  </si>
  <si>
    <t>3129 - Estiramientos por presión labrados</t>
  </si>
  <si>
    <t>3130 - Forjas labradas</t>
  </si>
  <si>
    <t>3131 - Conjuntos de tubería fabricada</t>
  </si>
  <si>
    <t>3132 - Conjuntos fabricados de material en barras</t>
  </si>
  <si>
    <t>3133 - Conjuntos estructurales fabricados</t>
  </si>
  <si>
    <t>3134 - Conjuntos de placa fabricado</t>
  </si>
  <si>
    <t>3135 - Conjuntos de tubería fabricada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</si>
  <si>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</si>
  <si>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</si>
  <si>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</si>
  <si>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</si>
  <si>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</si>
  <si>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3212 - Componentes pasivos discretos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</si>
  <si>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</si>
  <si>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</si>
  <si>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</si>
  <si>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</si>
  <si>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</si>
  <si>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4010 - Calefacción, ventilación y circulación del aire</t>
  </si>
  <si>
    <t>4014 - Distribución de fluidos y gas</t>
  </si>
  <si>
    <t>4015 - Bombas y compresores industriales</t>
  </si>
  <si>
    <t>4016 - Filtrado y purificación industrial</t>
  </si>
  <si>
    <t>4110 - Equipo de laboratorio y científico</t>
  </si>
  <si>
    <t>4111 - Instrumentos de medida, observación y ensayo</t>
  </si>
  <si>
    <t>4112 - Suministros y accesorios de laboratorio</t>
  </si>
  <si>
    <t>4212 - Equipos y suministros veterinarios</t>
  </si>
  <si>
    <t>4213 - Telas y vestidos médicos</t>
  </si>
  <si>
    <t>4214 - Suministros y productos de tratamiento y cuidado del enfermo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</si>
  <si>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</si>
  <si>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</si>
  <si>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</si>
  <si>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</si>
  <si>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</si>
  <si>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</si>
  <si>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</si>
  <si>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</si>
  <si>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</si>
  <si>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</si>
  <si>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</si>
  <si>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</si>
  <si>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</si>
  <si>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4228 - Productos para la esterilización médica</t>
  </si>
  <si>
    <t>4229 - Productos quirúrgicos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</si>
  <si>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</si>
  <si>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</si>
  <si>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</si>
  <si>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</si>
  <si>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</si>
  <si>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4322 - Datos-voz, equipo de red multimedia, plataformas y accesorios</t>
  </si>
  <si>
    <t>4323 - Software</t>
  </si>
  <si>
    <t>4410 - Maquinaria, suministros y accesorios de oficina</t>
  </si>
  <si>
    <t>4411 - Accesorios de oficina y escritorio</t>
  </si>
  <si>
    <t>4412 - Suministros de oficina</t>
  </si>
  <si>
    <t>4510 - Equipo de imprenta y publicación</t>
  </si>
  <si>
    <t>4511 - Equipos de audio y video para presentación y composición</t>
  </si>
  <si>
    <t>4512 - Equipo de vídeo, filmación o fotografía</t>
  </si>
  <si>
    <t>4513 - Medios fotográficos y de grabación</t>
  </si>
  <si>
    <t>4514 - Suministros fotográficos para cine</t>
  </si>
  <si>
    <t>4610 - Armas ligeras y munición</t>
  </si>
  <si>
    <t>4611 - Armas de guerra convencionales</t>
  </si>
  <si>
    <t>4612 - Misiles</t>
  </si>
  <si>
    <t>4613 - Cohetes y subsistemas</t>
  </si>
  <si>
    <t>4614 - Lanzadores</t>
  </si>
  <si>
    <t>4615 - Orden Público</t>
  </si>
  <si>
    <t>4616 - Seguridad y control público</t>
  </si>
  <si>
    <t>4617 - Seguridad, vigilancia y detección</t>
  </si>
  <si>
    <t>4618 - Seguridad y protección personal</t>
  </si>
  <si>
    <t>4619 - Protección contra incendios</t>
  </si>
  <si>
    <t>4710 - Tratamiento, suministros y eliminación de agua y aguas residuales</t>
  </si>
  <si>
    <t>4711 - Equipo industrial de lavandería y limpieza en seco</t>
  </si>
  <si>
    <t>4712 - Equipo de limpieza</t>
  </si>
  <si>
    <t>4713 - Suministros de limpieza</t>
  </si>
  <si>
    <t>4810 - Equipos de servicios de alimentación para instituciones</t>
  </si>
  <si>
    <t>4811 - Máquinas expendedoras</t>
  </si>
  <si>
    <t>4812 - Equipo de Juego o de Apostar</t>
  </si>
  <si>
    <t>4910 - Coleccionables y condecoraciones</t>
  </si>
  <si>
    <t>4912 - Equipos y accesorios para acampada y exterior</t>
  </si>
  <si>
    <t>4913 - Equipos de pesca y caza</t>
  </si>
  <si>
    <t>4914 - Equipos para deportes acuáticos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</si>
  <si>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</si>
  <si>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</si>
  <si>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</si>
  <si>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</si>
  <si>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</si>
  <si>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</si>
  <si>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</si>
  <si>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</si>
  <si>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</si>
  <si>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</si>
  <si>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</si>
  <si>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</si>
  <si>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</si>
  <si>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</si>
  <si>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</si>
  <si>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</si>
  <si>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</si>
  <si>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</si>
  <si>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</si>
  <si>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</si>
  <si>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</si>
  <si>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</si>
  <si>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</si>
  <si>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</si>
  <si>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</si>
  <si>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</si>
  <si>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</si>
  <si>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</si>
  <si>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</si>
  <si>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</si>
  <si>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</si>
  <si>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</si>
  <si>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</si>
  <si>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</si>
  <si>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</si>
  <si>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</si>
  <si>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</si>
  <si>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</si>
  <si>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</si>
  <si>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</si>
  <si>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</si>
  <si>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</si>
  <si>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</si>
  <si>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</si>
  <si>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</si>
  <si>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</si>
  <si>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</si>
  <si>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</si>
  <si>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</si>
  <si>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</si>
  <si>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</si>
  <si>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</si>
  <si>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</si>
  <si>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</si>
  <si>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</si>
  <si>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6010 - Materiales didácticos profesionales y de desarrollo y accesorios y suministros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</si>
  <si>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</si>
  <si>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</si>
  <si>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</si>
  <si>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</si>
  <si>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</si>
  <si>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</si>
  <si>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</si>
  <si>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</si>
  <si>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</si>
  <si>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</si>
  <si>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7017 - Desarrollo y vigilancia de recursos hidráulicos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</si>
  <si>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</si>
  <si>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</si>
  <si>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</si>
  <si>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</si>
  <si>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</si>
  <si>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</si>
  <si>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</si>
  <si>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</si>
  <si>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</si>
  <si>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</si>
  <si>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</si>
  <si>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</si>
  <si>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</si>
  <si>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</si>
  <si>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</si>
  <si>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</si>
  <si>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</si>
  <si>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</si>
  <si>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</si>
  <si>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</si>
  <si>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</si>
  <si>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</si>
  <si>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</si>
  <si>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</si>
  <si>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</si>
  <si>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</si>
  <si>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</si>
  <si>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</si>
  <si>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</si>
  <si>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</si>
  <si>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</si>
  <si>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</si>
  <si>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</si>
  <si>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</si>
  <si>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</si>
  <si>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</si>
  <si>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</si>
  <si>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</si>
  <si>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</si>
  <si>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</si>
  <si>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</si>
  <si>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</si>
  <si>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</si>
  <si>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</si>
  <si>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</si>
  <si>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</si>
  <si>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</si>
  <si>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</si>
  <si>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</si>
  <si>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</si>
  <si>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</si>
  <si>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</si>
  <si>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</si>
  <si>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</si>
  <si>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</si>
  <si>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</si>
  <si>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</si>
  <si>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</si>
  <si>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</si>
  <si>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</si>
  <si>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</si>
  <si>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</si>
  <si>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</si>
  <si>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</si>
  <si>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</si>
  <si>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</si>
  <si>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</si>
  <si>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</si>
  <si>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</si>
  <si>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</si>
  <si>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</si>
  <si>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</si>
  <si>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</si>
  <si>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</si>
  <si>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</si>
  <si>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</si>
  <si>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</si>
  <si>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</si>
  <si>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</si>
  <si>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</si>
  <si>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</si>
  <si>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</si>
  <si>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</si>
  <si>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</si>
  <si>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</si>
  <si>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</si>
  <si>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</si>
  <si>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</si>
  <si>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</si>
  <si>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</si>
  <si>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</si>
  <si>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</si>
  <si>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</si>
  <si>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</si>
  <si>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</si>
  <si>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PN</t>
  </si>
  <si>
    <t>NOMBRE DE LA ENTIDAD: DIRECCION GENERAL DE COMPRAS Y CONTRATACIONES PUBLICAS</t>
  </si>
  <si>
    <t>COSTO TOTAL UNITARIO ESTIMADO</t>
  </si>
  <si>
    <t>Papel 8 1/2 x 11</t>
  </si>
  <si>
    <t>Resma</t>
  </si>
  <si>
    <t>Boligrafo</t>
  </si>
  <si>
    <t>Unidad</t>
  </si>
  <si>
    <t>Toner por tres colores</t>
  </si>
  <si>
    <t xml:space="preserve">Unidad </t>
  </si>
  <si>
    <t xml:space="preserve">Folders </t>
  </si>
  <si>
    <t>Caja de 100</t>
  </si>
  <si>
    <t xml:space="preserve">Carpetas Institucionales </t>
  </si>
  <si>
    <t xml:space="preserve">Unidades </t>
  </si>
  <si>
    <t>Clips pequeños</t>
  </si>
  <si>
    <t xml:space="preserve">Clips Grandes </t>
  </si>
  <si>
    <t>Caja pequeña</t>
  </si>
  <si>
    <t xml:space="preserve">Resaltadores </t>
  </si>
  <si>
    <t xml:space="preserve">Marcador para pizarra </t>
  </si>
  <si>
    <t xml:space="preserve">Cinta adhesiva </t>
  </si>
  <si>
    <t>Papel 8 1/2 x 13</t>
  </si>
  <si>
    <t xml:space="preserve">Resma </t>
  </si>
  <si>
    <t>Carpetas de espiral pequeña</t>
  </si>
  <si>
    <t>Combustible</t>
  </si>
  <si>
    <t>Galones</t>
  </si>
  <si>
    <t>Broche aprietapapel pequeños (Binder clips)</t>
  </si>
  <si>
    <t>Tinta para sello</t>
  </si>
  <si>
    <t xml:space="preserve">Lápiz de carbon </t>
  </si>
  <si>
    <t xml:space="preserve">Sacapuntas </t>
  </si>
  <si>
    <t xml:space="preserve">Label </t>
  </si>
  <si>
    <t xml:space="preserve">Caja </t>
  </si>
  <si>
    <t xml:space="preserve">Combustible </t>
  </si>
  <si>
    <t>GLS</t>
  </si>
  <si>
    <t xml:space="preserve">Servicios de Alguacil </t>
  </si>
  <si>
    <t>Servicios</t>
  </si>
  <si>
    <t xml:space="preserve">Guantes </t>
  </si>
  <si>
    <t>Cajas</t>
  </si>
  <si>
    <t>Boligrafos</t>
  </si>
  <si>
    <t xml:space="preserve">Marcodores </t>
  </si>
  <si>
    <t>Unidades</t>
  </si>
  <si>
    <t xml:space="preserve">Actas Inspección </t>
  </si>
  <si>
    <t>Talonarios</t>
  </si>
  <si>
    <t xml:space="preserve">Actas de Decomiso </t>
  </si>
  <si>
    <t>Actas de Anexo</t>
  </si>
  <si>
    <t>Sacos productos decomisados</t>
  </si>
  <si>
    <t>Type Rap</t>
  </si>
  <si>
    <t>Paquetes</t>
  </si>
  <si>
    <t>Papel Bond 8 1/2 x 11</t>
  </si>
  <si>
    <t>Folders 8 1/2 x 11</t>
  </si>
  <si>
    <t>Labels</t>
  </si>
  <si>
    <t>Sobres Timbrado Cartas</t>
  </si>
  <si>
    <t>Sobres Timbrado 8 1/2 x 11</t>
  </si>
  <si>
    <t xml:space="preserve">Sobres Timbrados Legal </t>
  </si>
  <si>
    <t>Tonners 236 A</t>
  </si>
  <si>
    <t>Tonners 278 A</t>
  </si>
  <si>
    <t xml:space="preserve">Libretas Rayadas </t>
  </si>
  <si>
    <t xml:space="preserve">Agendas Escritorio </t>
  </si>
  <si>
    <t xml:space="preserve">Cajas de Clips </t>
  </si>
  <si>
    <t xml:space="preserve">Cajas de Grapa </t>
  </si>
  <si>
    <t xml:space="preserve">Tarjetas Presentación </t>
  </si>
  <si>
    <t>Libros Records</t>
  </si>
  <si>
    <t xml:space="preserve">Brouchures Institucional </t>
  </si>
  <si>
    <t xml:space="preserve">Leyes </t>
  </si>
  <si>
    <t xml:space="preserve">Volantes </t>
  </si>
  <si>
    <t>DVD´s</t>
  </si>
  <si>
    <t>Aires Acondicionado</t>
  </si>
  <si>
    <t xml:space="preserve">Computadora </t>
  </si>
  <si>
    <t xml:space="preserve">Televisor </t>
  </si>
  <si>
    <t>Sillas Secretariales</t>
  </si>
  <si>
    <t>Café</t>
  </si>
  <si>
    <t>Azucar</t>
  </si>
  <si>
    <t>Paquetes (5lbs)</t>
  </si>
  <si>
    <t>Neumáticos</t>
  </si>
  <si>
    <t>Lubricantes</t>
  </si>
  <si>
    <t>Servicios Técnicos</t>
  </si>
  <si>
    <t>Detergentes</t>
  </si>
  <si>
    <t>Mantenimiento Edificio (Pintura)</t>
  </si>
  <si>
    <t>GLP</t>
  </si>
  <si>
    <t>Alquiler Edificio</t>
  </si>
  <si>
    <t>PLAN ANUAL DE COMPRAS Y CONTRATACIONES AÑO 2016</t>
  </si>
  <si>
    <t xml:space="preserve">Grapas </t>
  </si>
  <si>
    <t>Hojas Timbradas 8 1/2 x 11</t>
  </si>
  <si>
    <t>Hojas Timbradas 8 1/2 x 14</t>
  </si>
  <si>
    <t>Bolígrafo</t>
  </si>
  <si>
    <t>Lapiz de Carbón</t>
  </si>
  <si>
    <t>Folder 8 1/2 x 11</t>
  </si>
  <si>
    <t>Caja</t>
  </si>
  <si>
    <t>Libra</t>
  </si>
  <si>
    <t>Azúcar</t>
  </si>
  <si>
    <t>Agua</t>
  </si>
  <si>
    <t>Botellón</t>
  </si>
  <si>
    <t>Ace</t>
  </si>
  <si>
    <t>Cloro</t>
  </si>
  <si>
    <t>Galón</t>
  </si>
  <si>
    <t>Jabón Líquido</t>
  </si>
  <si>
    <t>Baygón</t>
  </si>
  <si>
    <t>Papel de Baño</t>
  </si>
  <si>
    <t>Servilletas</t>
  </si>
  <si>
    <t>Paquete</t>
  </si>
  <si>
    <t>Suape</t>
  </si>
  <si>
    <t>Escobillón</t>
  </si>
  <si>
    <t>Desinfectante Mistolín</t>
  </si>
  <si>
    <t>Gas GLP</t>
  </si>
  <si>
    <t>Cilindro de 50 Libras</t>
  </si>
  <si>
    <t>Toalla para Baño y Cocina</t>
  </si>
  <si>
    <t>Libreta Grande</t>
  </si>
  <si>
    <t>Libreta Pequeña</t>
  </si>
  <si>
    <t>Grapas</t>
  </si>
  <si>
    <t>Clips</t>
  </si>
  <si>
    <t>Liquipaper</t>
  </si>
  <si>
    <t>Cinta Adhesiva Ancha</t>
  </si>
  <si>
    <t>Sobres para Carta</t>
  </si>
  <si>
    <t>Sobres Manila 8 1/2 x 11</t>
  </si>
  <si>
    <t>Cortina de Baño</t>
  </si>
  <si>
    <t>Material Educativo (Brochur 1-2-3-4) y Volantes</t>
  </si>
  <si>
    <t>Leyes 358-05</t>
  </si>
  <si>
    <t>T-Shirt (Para usar en 2 Jornadas y Charalas Educ.)</t>
  </si>
  <si>
    <t>Bolsas (Para usar en 2 Jornadas Charalas Educ.)</t>
  </si>
  <si>
    <t>Gorras ((Para usar en 2 Jornadas Charalas Educ.)</t>
  </si>
  <si>
    <t>Fundas para zafacones</t>
  </si>
  <si>
    <t>Ambientador</t>
  </si>
  <si>
    <t>Postin para anotar</t>
  </si>
  <si>
    <t>Resaltadores de color</t>
  </si>
  <si>
    <t>Zafacón</t>
  </si>
  <si>
    <t>Lanillas para limpiar</t>
  </si>
  <si>
    <t xml:space="preserve">Agua para 4 Baterías de Inversor </t>
  </si>
  <si>
    <t>Bandera Institucional (de tela para exterior)</t>
  </si>
  <si>
    <t>Bandera Dominicana  (de tela para exterior)</t>
  </si>
  <si>
    <t>Papel 8 1/2 X 14</t>
  </si>
  <si>
    <t>Folders 8/2 X 11</t>
  </si>
  <si>
    <t>libretas apuntes grandes</t>
  </si>
  <si>
    <t>Libretas apuntes pequeñas</t>
  </si>
  <si>
    <t>lapices de carbon</t>
  </si>
  <si>
    <t>unidad</t>
  </si>
  <si>
    <t>Sobres de manila</t>
  </si>
  <si>
    <t>Sobres de manila grandes</t>
  </si>
  <si>
    <t>CD en blanco</t>
  </si>
  <si>
    <t>Resaltadores</t>
  </si>
  <si>
    <t>Cintas adhesivas</t>
  </si>
  <si>
    <t>Clips grandes</t>
  </si>
  <si>
    <t>caja</t>
  </si>
  <si>
    <t>Corrector liquido</t>
  </si>
  <si>
    <t>Agendas 2016</t>
  </si>
  <si>
    <t>Calendarios</t>
  </si>
  <si>
    <t>Pegamento UHU</t>
  </si>
  <si>
    <t>Sobres timbrados</t>
  </si>
  <si>
    <t>Folders institucionales</t>
  </si>
  <si>
    <t>Papel bond timbrado</t>
  </si>
  <si>
    <t>Memoria USB-4 GM</t>
  </si>
  <si>
    <t>Ambientadores</t>
  </si>
  <si>
    <t>Vasos plasticos de 7 onzas</t>
  </si>
  <si>
    <t>paquetes</t>
  </si>
  <si>
    <t>Gomitas</t>
  </si>
  <si>
    <t>Filtros para café</t>
  </si>
  <si>
    <t>Sobres blancos</t>
  </si>
  <si>
    <t>Alquiler salon</t>
  </si>
  <si>
    <t>cantidad</t>
  </si>
  <si>
    <t>Viaticos</t>
  </si>
  <si>
    <t>pasajes</t>
  </si>
  <si>
    <t>Eventos feria</t>
  </si>
  <si>
    <t>Agua botellon</t>
  </si>
  <si>
    <t>Café paquete lib.</t>
  </si>
  <si>
    <t>Cremora</t>
  </si>
  <si>
    <t>Paqs. Vasos plasticos</t>
  </si>
  <si>
    <t>Azucar lib.</t>
  </si>
  <si>
    <t>COMPRAS DE COMBUSTIBLES</t>
  </si>
  <si>
    <t>Galon</t>
  </si>
  <si>
    <t>BOTELLONES DE AGUA</t>
  </si>
  <si>
    <t>CAFÉ 20/1</t>
  </si>
  <si>
    <t>Unidad 1 libra</t>
  </si>
  <si>
    <t>CREMORA</t>
  </si>
  <si>
    <t>AZUCAR 5 LIBRAS</t>
  </si>
  <si>
    <t>BONOS EMPLEADO DEL MES</t>
  </si>
  <si>
    <t>PAPEL 8 1/2 X11</t>
  </si>
  <si>
    <t>PAPEL 8 1/2 X 14</t>
  </si>
  <si>
    <t>PAPEL 8 1/2 X 17</t>
  </si>
  <si>
    <t>POST-IT  3 X3</t>
  </si>
  <si>
    <t>BOLIGRAFOS AZULES / LAPICEROS</t>
  </si>
  <si>
    <t>BOLIGRAFOS NEGROS / LAPICEROS</t>
  </si>
  <si>
    <t>LAPICES DE CARBON</t>
  </si>
  <si>
    <t>FOLDERS 8 1/2 X 11</t>
  </si>
  <si>
    <t>FOLDERS 8 1/2 X 11 DE COLORES</t>
  </si>
  <si>
    <t>CORRECTORES LIQUIDOS / LIQUID PAPER</t>
  </si>
  <si>
    <t>CINTA PARA MAQUINA SUMADORA</t>
  </si>
  <si>
    <t>CINTA ADHESIVA PARA DISPENSADOR</t>
  </si>
  <si>
    <t>CLIPS BILLETEROS PEQUEÑOS</t>
  </si>
  <si>
    <t>CLIPS BILLETEROS MEDIANOS</t>
  </si>
  <si>
    <t>CLIPS BILLETEROS GRANDES</t>
  </si>
  <si>
    <t>POST-IT BANDERITAS DE COLORES</t>
  </si>
  <si>
    <t>PAPEL TIMBRADO A COLOR</t>
  </si>
  <si>
    <t>SOBRES MANILA 10 X 13</t>
  </si>
  <si>
    <t>SOBRES TIMBRADOS A COLOR</t>
  </si>
  <si>
    <t>LIBROS RECORD</t>
  </si>
  <si>
    <t>FOLDERS PENDAFLEX 8 1/2 X 13</t>
  </si>
  <si>
    <t>PERFORADORAS DE 2 HOYOS</t>
  </si>
  <si>
    <t>MARCADORES NEGROS</t>
  </si>
  <si>
    <t>CD EN BLANCO CON CARATULAS</t>
  </si>
  <si>
    <t>DVD/CD</t>
  </si>
  <si>
    <t>DISPENSADORES DE CINTA ADHESIVA</t>
  </si>
  <si>
    <t>FOLDERS 8 1/2 X 13</t>
  </si>
  <si>
    <t>RECAMBIOS DE AGENDA DE ESCRITORIO</t>
  </si>
  <si>
    <t>GOMAS DE BORRAR DE LECHE</t>
  </si>
  <si>
    <t>HOJAS PROTECTORAS / TRANSPARENTE</t>
  </si>
  <si>
    <t>CARPETAS DE 3 ARGOLLAS 3 PULGADAS</t>
  </si>
  <si>
    <t>CARPETAS DE 3 ARGOLLAS 1 PULGADAS</t>
  </si>
  <si>
    <t>CARPETAS DE 2 PULGADA</t>
  </si>
  <si>
    <t>CARPETAS DE 1/2 PULGADA</t>
  </si>
  <si>
    <t>ETIQUETAS PARA FOLDERS O PARA CARPETAS</t>
  </si>
  <si>
    <t>cajas</t>
  </si>
  <si>
    <t>LIBRETAS RAYADAS 8 1/2 X 11</t>
  </si>
  <si>
    <t>CAJAS TROQUELADAS ARCHIVADORAS</t>
  </si>
  <si>
    <t>GRAPAS PEQUEÑAS</t>
  </si>
  <si>
    <t>GRAPAS GRANDES</t>
  </si>
  <si>
    <t>CLIPS PEQUEÑOS</t>
  </si>
  <si>
    <t>CARPETAS / FOLDERS DE LA DGCP (INSTITUCIONALES)</t>
  </si>
  <si>
    <t>CLIPS GRANDES</t>
  </si>
  <si>
    <t>BOLIGRAFOS TIMBRADOS</t>
  </si>
  <si>
    <t xml:space="preserve">ETIQUETAS / LABELS PARA SOBRE </t>
  </si>
  <si>
    <t>LIBRETAS RAYADAS 8 1/2 X 5</t>
  </si>
  <si>
    <t>PAPEL TIMBRADO INTERNA B/N</t>
  </si>
  <si>
    <t>PERFORADORAS DE 3 HOYOS</t>
  </si>
  <si>
    <t>GRAPADORA</t>
  </si>
  <si>
    <t>CARTULINA DE HILO 81/2 x 11</t>
  </si>
  <si>
    <t>BANDEJAS PORTAPAPELES</t>
  </si>
  <si>
    <t xml:space="preserve">GOMITAS </t>
  </si>
  <si>
    <t>CHINCHETAS</t>
  </si>
  <si>
    <t>GRAPADORA GRANDE 100 PAGINAS</t>
  </si>
  <si>
    <t>PORTA CLIP</t>
  </si>
  <si>
    <t>SACA GRAPA</t>
  </si>
  <si>
    <t>SACAPUNTA ELECTRICO</t>
  </si>
  <si>
    <t>SEPARADORES ALFABETICOS P/CARPETAS</t>
  </si>
  <si>
    <t>SOBRE MANILA 8 1/2 x 11</t>
  </si>
  <si>
    <t>TIJERA</t>
  </si>
  <si>
    <t>UHU</t>
  </si>
  <si>
    <t>SOBRES EN BLANCO</t>
  </si>
  <si>
    <t>ORGANIZADORES DE TARJETAS</t>
  </si>
  <si>
    <t>PORTA LAPICES</t>
  </si>
  <si>
    <t>SEPARADORES POR MES P/CARPETAS</t>
  </si>
  <si>
    <t>PAPEL CONSTRUCCION</t>
  </si>
  <si>
    <t>CARTULINAS DE COLORES</t>
  </si>
  <si>
    <t>GLOBOS DE DIFERENTES COLORES</t>
  </si>
  <si>
    <t>LETRERO DE FELIZ CUMPLEAÑOS</t>
  </si>
  <si>
    <t>PISTOLA DE SILICON</t>
  </si>
  <si>
    <t>ROLLO DE CINTA DE DIFERENTES COLORES</t>
  </si>
  <si>
    <t>PORTA NOMBRE</t>
  </si>
  <si>
    <t>MAQUINA DE ESCRIBIR</t>
  </si>
  <si>
    <t>FAX</t>
  </si>
  <si>
    <t>CALCULADORA</t>
  </si>
  <si>
    <t>MESAS ALTAS PARA EVENTOS</t>
  </si>
  <si>
    <t>ARCHIVOS</t>
  </si>
  <si>
    <t>SILLON EJECUTIVO</t>
  </si>
  <si>
    <t>Maquina Sumadora</t>
  </si>
  <si>
    <t>Vehículo</t>
  </si>
  <si>
    <t>Chofer</t>
  </si>
  <si>
    <t>Abogado</t>
  </si>
  <si>
    <t>Secretaria</t>
  </si>
  <si>
    <t>Computadora</t>
  </si>
  <si>
    <t>Nevera ejecutiva.</t>
  </si>
  <si>
    <t>Televisión de 32 pug.</t>
  </si>
  <si>
    <t>Televisión de 14 pug.</t>
  </si>
  <si>
    <t xml:space="preserve">Verjas para ventanas </t>
  </si>
  <si>
    <t>Verlas para Puertas.</t>
  </si>
  <si>
    <t>Aire Acondicionado de 24 BTU</t>
  </si>
  <si>
    <t>Aire Acondicionado de 18 BTU</t>
  </si>
  <si>
    <t>Extractor de caliente</t>
  </si>
  <si>
    <t>Maus</t>
  </si>
  <si>
    <t>Radio F.M. Y a.M.</t>
  </si>
  <si>
    <t>Escoba</t>
  </si>
  <si>
    <t xml:space="preserve">Cloro </t>
  </si>
  <si>
    <t>Mistolin</t>
  </si>
  <si>
    <t>Tuallas Pequñas para limpieza</t>
  </si>
  <si>
    <t>Brillo para baños</t>
  </si>
  <si>
    <t>Acido muriatico</t>
  </si>
  <si>
    <t xml:space="preserve">Botiquin </t>
  </si>
  <si>
    <t>Abanico.</t>
  </si>
  <si>
    <t>Agenda Grande</t>
  </si>
  <si>
    <t>Mochila</t>
  </si>
  <si>
    <t xml:space="preserve">Bulto </t>
  </si>
  <si>
    <t>Printer a Color</t>
  </si>
  <si>
    <t>Memoria USB</t>
  </si>
  <si>
    <t xml:space="preserve">Memiria de Camara fotografica. </t>
  </si>
  <si>
    <t>Aceite para vehículo</t>
  </si>
  <si>
    <t>Liquido de frenos</t>
  </si>
  <si>
    <t>Aceite Hidráulico</t>
  </si>
  <si>
    <t>Aceite De Transmisión</t>
  </si>
  <si>
    <t>Uniforme Para Perosnal</t>
  </si>
  <si>
    <t>Carnet de Empleado.</t>
  </si>
  <si>
    <t>Resma de papel 8 1/2x11</t>
  </si>
  <si>
    <t>20 Unidades</t>
  </si>
  <si>
    <t>3 Cajas</t>
  </si>
  <si>
    <t>Marcadores</t>
  </si>
  <si>
    <t>6 Unidades</t>
  </si>
  <si>
    <t>Folders 8 1/2x11</t>
  </si>
  <si>
    <t>4 Cajas</t>
  </si>
  <si>
    <t>Sobres de cartas</t>
  </si>
  <si>
    <t>100 Unidades</t>
  </si>
  <si>
    <t>Sobres Manilas 8 1/2x11</t>
  </si>
  <si>
    <t>200 Unidades</t>
  </si>
  <si>
    <t>Correctores</t>
  </si>
  <si>
    <t>2 Cajas</t>
  </si>
  <si>
    <t>Grapadora</t>
  </si>
  <si>
    <t xml:space="preserve">2 Unidades </t>
  </si>
  <si>
    <t>Tijeras</t>
  </si>
  <si>
    <t>10 Cajas</t>
  </si>
  <si>
    <t>Cinta adhesiva</t>
  </si>
  <si>
    <t>Toners 278A DIPO</t>
  </si>
  <si>
    <t>25libras de azucar</t>
  </si>
  <si>
    <t>20 libras de café</t>
  </si>
  <si>
    <t>Vasos plásticos</t>
  </si>
  <si>
    <t>6 Paquetes</t>
  </si>
  <si>
    <t>Juego de tasas de café</t>
  </si>
  <si>
    <t>1 Juego</t>
  </si>
  <si>
    <t>Fundas plásticas # 4</t>
  </si>
  <si>
    <t xml:space="preserve">4 Fundas </t>
  </si>
  <si>
    <t>Papel de baño</t>
  </si>
  <si>
    <t>3 faldos</t>
  </si>
  <si>
    <t>10 Paquetes</t>
  </si>
  <si>
    <t>Agua de Tomar</t>
  </si>
  <si>
    <t>30 botellones de agua</t>
  </si>
  <si>
    <t>Guantes</t>
  </si>
  <si>
    <t>3 Guantes</t>
  </si>
  <si>
    <t>3 Galones grandes</t>
  </si>
  <si>
    <t>Lava platos</t>
  </si>
  <si>
    <t>2 Galones grandes</t>
  </si>
  <si>
    <t>6 ambientador</t>
  </si>
  <si>
    <t>Data Show</t>
  </si>
  <si>
    <t>1 Unidad</t>
  </si>
  <si>
    <t>Pantalla</t>
  </si>
  <si>
    <t>1Unidad</t>
  </si>
  <si>
    <t>Cámara fotograficas</t>
  </si>
  <si>
    <t xml:space="preserve">Sillones Ejecutivos </t>
  </si>
  <si>
    <t>Asta/ Banderas, Nacional e Institucional</t>
  </si>
  <si>
    <t>Letrero Institucional más grande</t>
  </si>
  <si>
    <t>Bultos de trabajo</t>
  </si>
  <si>
    <t>Remas de papel</t>
  </si>
  <si>
    <t>Lapiceros</t>
  </si>
  <si>
    <t>Lapiz</t>
  </si>
  <si>
    <t>Cajas de clips</t>
  </si>
  <si>
    <t>Grapadoras</t>
  </si>
  <si>
    <t>Mouse</t>
  </si>
  <si>
    <t>Cajas de grapas</t>
  </si>
  <si>
    <t>Caja de folders</t>
  </si>
  <si>
    <t>Postips</t>
  </si>
  <si>
    <t>Toner</t>
  </si>
  <si>
    <t xml:space="preserve">Tarjetas de presentacion </t>
  </si>
  <si>
    <t>Teclados</t>
  </si>
  <si>
    <t>Paquete de 12 unidades</t>
  </si>
  <si>
    <t xml:space="preserve">Caja de lapiz </t>
  </si>
  <si>
    <t xml:space="preserve">Vasos de café </t>
  </si>
  <si>
    <t>paquete</t>
  </si>
  <si>
    <t>Sobres timbrados institucionales</t>
  </si>
  <si>
    <t>Hojas Timbrada</t>
  </si>
  <si>
    <t xml:space="preserve">sobre para carta </t>
  </si>
  <si>
    <t xml:space="preserve">Vasos de agua </t>
  </si>
  <si>
    <t>paqute de 25 unidades</t>
  </si>
  <si>
    <t>Tinta para impresora</t>
  </si>
  <si>
    <t xml:space="preserve">Botellones de agua </t>
  </si>
  <si>
    <t>unidad de una  libra</t>
  </si>
  <si>
    <t>Hojas legal</t>
  </si>
  <si>
    <t xml:space="preserve">Abanicos de techos </t>
  </si>
  <si>
    <t xml:space="preserve">sobres instucionales </t>
  </si>
  <si>
    <t xml:space="preserve">Libretas </t>
  </si>
  <si>
    <t>Posti</t>
  </si>
  <si>
    <t>Clicks</t>
  </si>
  <si>
    <t>Zafacones</t>
  </si>
  <si>
    <t>uinidad</t>
  </si>
  <si>
    <t>Aire acondicionado</t>
  </si>
  <si>
    <t>Brouchrs</t>
  </si>
  <si>
    <t>leyes</t>
  </si>
  <si>
    <t>Mensajero</t>
  </si>
  <si>
    <t xml:space="preserve">Conserje </t>
  </si>
  <si>
    <t>Una Camioneta</t>
  </si>
  <si>
    <t>Laptop</t>
  </si>
  <si>
    <t>Datashow</t>
  </si>
  <si>
    <t>Cubeta</t>
  </si>
  <si>
    <t>Cartuchos</t>
  </si>
  <si>
    <t>Lápices de Carbon</t>
  </si>
  <si>
    <t>Libretas</t>
  </si>
  <si>
    <t>Compra de Uniformes</t>
  </si>
  <si>
    <t>Alimentos y Bebidas</t>
  </si>
  <si>
    <t>Confección de Carnets</t>
  </si>
  <si>
    <t>Caja de Folders</t>
  </si>
  <si>
    <t xml:space="preserve">Sobres Timbrados </t>
  </si>
  <si>
    <t>Agendas</t>
  </si>
  <si>
    <t>Folders Partitium</t>
  </si>
  <si>
    <t>Ley 200-04 y su Reglamento 130-05</t>
  </si>
  <si>
    <t>Ejemplares</t>
  </si>
  <si>
    <t xml:space="preserve">Brochurs </t>
  </si>
  <si>
    <t>Programa Estadístico</t>
  </si>
  <si>
    <t>Lápiz</t>
  </si>
  <si>
    <t xml:space="preserve">Lapiceros </t>
  </si>
  <si>
    <t>Papel 81/2 x 11</t>
  </si>
  <si>
    <t>Papel 81/2 x 13</t>
  </si>
  <si>
    <t>Leyes</t>
  </si>
  <si>
    <t xml:space="preserve">Certificado de Participación </t>
  </si>
  <si>
    <t>Material Educativo</t>
  </si>
  <si>
    <t>Ejemplar</t>
  </si>
  <si>
    <t>Impresión volantes educativos</t>
  </si>
  <si>
    <t xml:space="preserve">Ejemplar </t>
  </si>
  <si>
    <t>T- Shirt serigrafiados</t>
  </si>
  <si>
    <t>Poloshirts bordados</t>
  </si>
  <si>
    <t xml:space="preserve">Gorra </t>
  </si>
  <si>
    <t>Baners y porta baners</t>
  </si>
  <si>
    <t xml:space="preserve">unidad </t>
  </si>
  <si>
    <t xml:space="preserve">Cinta  Adhesiva transparente (TAPE) </t>
  </si>
  <si>
    <t>Clip</t>
  </si>
  <si>
    <t xml:space="preserve">Correctores </t>
  </si>
  <si>
    <t>Marcadores permanentes</t>
  </si>
  <si>
    <t>Marcadores de pizarra</t>
  </si>
  <si>
    <t>Gomas de borrar</t>
  </si>
  <si>
    <t xml:space="preserve">Alcohol </t>
  </si>
  <si>
    <t>Frasco</t>
  </si>
  <si>
    <t>Escaner</t>
  </si>
  <si>
    <t>Estante para libros</t>
  </si>
  <si>
    <t>Libros</t>
  </si>
  <si>
    <t>Tijera</t>
  </si>
  <si>
    <t>Libreta rayada grande</t>
  </si>
  <si>
    <t>Libreta rayada pequeña</t>
  </si>
  <si>
    <t>Regla Negra</t>
  </si>
  <si>
    <t>Bandeja para escritorio</t>
  </si>
  <si>
    <t>Pendaflex grande</t>
  </si>
  <si>
    <t>Post-it</t>
  </si>
  <si>
    <t>Banditas de goma</t>
  </si>
  <si>
    <t>Cinta adhesiva ancha</t>
  </si>
  <si>
    <t>Cinta adhesiva transparente</t>
  </si>
  <si>
    <t>Separadores de libros</t>
  </si>
  <si>
    <t>Revistero</t>
  </si>
  <si>
    <t>Agenda de escritorio</t>
  </si>
  <si>
    <t>Sobres timbrados 9x12</t>
  </si>
  <si>
    <t>Sacapuntas</t>
  </si>
  <si>
    <t>Labels para tejuelos</t>
  </si>
  <si>
    <t>Archivo de escritorio</t>
  </si>
  <si>
    <t>Sobres timbrados #10 (de cartas)</t>
  </si>
  <si>
    <t>Alquiler salón para evento asociaciones</t>
  </si>
  <si>
    <t>Alimentos y bebidas para evento asociaciones</t>
  </si>
  <si>
    <t>Alimentos y bebidas para capacitación</t>
  </si>
  <si>
    <t>Diseño de stand para feria</t>
  </si>
  <si>
    <t>Bebedero</t>
  </si>
  <si>
    <t>Folder timbrado institucional</t>
  </si>
  <si>
    <t>Carpetas 3 1/2 pulgadas</t>
  </si>
  <si>
    <t>Carpetas 2 1/2 pulgadas</t>
  </si>
  <si>
    <t>Reproducción de encuesta para jornadas (copias)</t>
  </si>
  <si>
    <t>Reproducción y encuadernación de material para congreso asociaciones</t>
  </si>
  <si>
    <t>Hojas timbradas</t>
  </si>
  <si>
    <t>Folders 8 1/2 x 13</t>
  </si>
  <si>
    <t>Folders Institucionales 8 1/2 x 11</t>
  </si>
  <si>
    <t>Folders Institucionales 8 1/2 x 13</t>
  </si>
  <si>
    <t xml:space="preserve">Sobre timbrados a color </t>
  </si>
  <si>
    <t>Sobres en blanco (para cartas)</t>
  </si>
  <si>
    <t>Libretas rayadas pequeñas</t>
  </si>
  <si>
    <t>Libretas rayadas grandes</t>
  </si>
  <si>
    <t xml:space="preserve">Grapas pequeñas </t>
  </si>
  <si>
    <t xml:space="preserve">Làpices a carbòn </t>
  </si>
  <si>
    <t xml:space="preserve">Boligrafos azules </t>
  </si>
  <si>
    <t>Pilas Triple A</t>
  </si>
  <si>
    <t>Marcadores temporales rojo</t>
  </si>
  <si>
    <t>Marcadores temporales azules</t>
  </si>
  <si>
    <t>Marcadores temporales negro</t>
  </si>
  <si>
    <t xml:space="preserve">Clip billeteros pequeños </t>
  </si>
  <si>
    <t xml:space="preserve">Cinta adhesiva pequña para dispensador </t>
  </si>
  <si>
    <t>Uhu</t>
  </si>
  <si>
    <t xml:space="preserve">Corrector lìquido </t>
  </si>
  <si>
    <t>Carpetas de 3 agollas (3 pulgadas)</t>
  </si>
  <si>
    <t>Labels 2x4</t>
  </si>
  <si>
    <t xml:space="preserve">Paquete </t>
  </si>
  <si>
    <t xml:space="preserve">Grapadoras pequeñas </t>
  </si>
  <si>
    <t>Grapadora grande 100 pàginas</t>
  </si>
  <si>
    <t xml:space="preserve">Tijeras grandes </t>
  </si>
  <si>
    <t xml:space="preserve">Chinchetas </t>
  </si>
  <si>
    <t>Toners Q75534</t>
  </si>
  <si>
    <t>Toners AL-204</t>
  </si>
  <si>
    <t xml:space="preserve">Cajas para archivar </t>
  </si>
  <si>
    <t xml:space="preserve">Ambientador </t>
  </si>
  <si>
    <t>Compra de Bizcochos (Día del periodista)</t>
  </si>
  <si>
    <t>Presentes Navideños a periodistas (a discrecion de la màxima autoridad)</t>
  </si>
  <si>
    <t xml:space="preserve">Renovaciòn de periódicos </t>
  </si>
  <si>
    <t xml:space="preserve">Renovaciòn de contratos </t>
  </si>
  <si>
    <t>Laminados de editoriales e informaciones publicadas</t>
  </si>
  <si>
    <t>Confección de afiches alusivos a la institución</t>
  </si>
  <si>
    <t>Mini DV</t>
  </si>
  <si>
    <t xml:space="preserve">CAJA </t>
  </si>
  <si>
    <t>CD</t>
  </si>
  <si>
    <t xml:space="preserve">DVD </t>
  </si>
  <si>
    <t xml:space="preserve">Sharpie </t>
  </si>
  <si>
    <t xml:space="preserve">Memoria Camara </t>
  </si>
  <si>
    <t xml:space="preserve">Mantenimiento </t>
  </si>
  <si>
    <t>Flash</t>
  </si>
  <si>
    <t xml:space="preserve">Tripode </t>
  </si>
  <si>
    <t xml:space="preserve">Camara de Video Digital </t>
  </si>
  <si>
    <t xml:space="preserve">Boletin Institucional Impresión </t>
  </si>
  <si>
    <t xml:space="preserve">Lapiz </t>
  </si>
  <si>
    <t>Libro Record de 300 paginas</t>
  </si>
  <si>
    <t>Carpeta de 4´´</t>
  </si>
  <si>
    <t>Rollo de papel para calculadora</t>
  </si>
  <si>
    <t>Clips grandespequeños</t>
  </si>
  <si>
    <t>Alcohol Isopropilico</t>
  </si>
  <si>
    <t>Sello gomigrafo</t>
  </si>
  <si>
    <t>UPS</t>
  </si>
  <si>
    <t>Capacitacion a colaborador</t>
  </si>
  <si>
    <t>Folders 8 1/2 x 14</t>
  </si>
  <si>
    <t>Mascarillas</t>
  </si>
  <si>
    <t>Tie Wrap</t>
  </si>
  <si>
    <t>Tape doble cara</t>
  </si>
  <si>
    <t>Portagenda</t>
  </si>
  <si>
    <t xml:space="preserve">Libras </t>
  </si>
  <si>
    <t>Papel 8 1/2 x14</t>
  </si>
  <si>
    <t>Papel 8 1/2 x 17</t>
  </si>
  <si>
    <t>Broche aprietapapel mediano (Binder clips)</t>
  </si>
  <si>
    <t>Broche aprietapapel grande (Binder clips)</t>
  </si>
  <si>
    <t xml:space="preserve">Galones </t>
  </si>
  <si>
    <t>Juego</t>
  </si>
  <si>
    <t xml:space="preserve"> Unidad</t>
  </si>
  <si>
    <t xml:space="preserve">Sobres blancos para carta </t>
  </si>
  <si>
    <t xml:space="preserve">Carpeta de 4 pulgadas </t>
  </si>
  <si>
    <t>Gorras</t>
  </si>
  <si>
    <t>Tablet Samsung Galaxy Note 4</t>
  </si>
  <si>
    <t>Kit de harramientas completo (Redes y equipos)</t>
  </si>
  <si>
    <t>KIT</t>
  </si>
  <si>
    <t>Servidor</t>
  </si>
  <si>
    <t>Licencias de aplicaciones (software)</t>
  </si>
  <si>
    <t>Memoria ddr3</t>
  </si>
  <si>
    <t>MotherBoard</t>
  </si>
  <si>
    <t>Power Supply</t>
  </si>
  <si>
    <t>Impresora a color</t>
  </si>
  <si>
    <t>Alcohol (51102710)</t>
  </si>
  <si>
    <r>
      <t>Fundas para zafacones</t>
    </r>
    <r>
      <rPr>
        <b/>
        <sz val="12"/>
        <color indexed="8"/>
        <rFont val="Calibri"/>
        <family val="2"/>
        <scheme val="minor"/>
      </rPr>
      <t xml:space="preserve"> 4712</t>
    </r>
  </si>
  <si>
    <r>
      <t>Cubeta</t>
    </r>
    <r>
      <rPr>
        <b/>
        <sz val="12"/>
        <color indexed="8"/>
        <rFont val="Calibri"/>
        <family val="2"/>
        <scheme val="minor"/>
      </rPr>
      <t xml:space="preserve"> 4712</t>
    </r>
  </si>
  <si>
    <r>
      <t xml:space="preserve">Diseño de stand para feria </t>
    </r>
    <r>
      <rPr>
        <b/>
        <sz val="12"/>
        <color indexed="8"/>
        <rFont val="Calibri"/>
        <family val="2"/>
        <scheme val="minor"/>
      </rPr>
      <t>8014</t>
    </r>
  </si>
  <si>
    <r>
      <t xml:space="preserve">Estante para libros </t>
    </r>
    <r>
      <rPr>
        <b/>
        <sz val="12"/>
        <color indexed="8"/>
        <rFont val="Calibri"/>
        <family val="2"/>
        <scheme val="minor"/>
      </rPr>
      <t>5610</t>
    </r>
  </si>
  <si>
    <t>Sillas Ejecutiva 5612</t>
  </si>
  <si>
    <t>Procesador INTEL</t>
  </si>
  <si>
    <t>Cajas para archivar</t>
  </si>
  <si>
    <t xml:space="preserve">Libros / titulos </t>
  </si>
  <si>
    <t>Fardo</t>
  </si>
  <si>
    <t>Gasolina</t>
  </si>
  <si>
    <t xml:space="preserve">Neumáticos </t>
  </si>
  <si>
    <t>Extractor de aire</t>
  </si>
  <si>
    <t>Corona de flores</t>
  </si>
  <si>
    <t xml:space="preserve">Cinta  de sumadora </t>
  </si>
  <si>
    <t>Post it.</t>
  </si>
  <si>
    <t>Máquina de escribir</t>
  </si>
  <si>
    <t>Perforadora de tres hoyos</t>
  </si>
  <si>
    <t xml:space="preserve">Cinta adhesiva tranaparente </t>
  </si>
  <si>
    <t xml:space="preserve">Banda elástica (gomitas) </t>
  </si>
  <si>
    <t xml:space="preserve">Lápiz de carbón </t>
  </si>
  <si>
    <t>Porta lápices</t>
  </si>
  <si>
    <t>Marcadpres resaltadores</t>
  </si>
  <si>
    <t>Broshure</t>
  </si>
  <si>
    <t>Gasoil</t>
  </si>
  <si>
    <t>Detergente en Polvo</t>
  </si>
  <si>
    <t>Memorias Intitucionales</t>
  </si>
  <si>
    <t>7811 - Transporte de Pasajeros</t>
  </si>
  <si>
    <r>
      <t>Ambientador **</t>
    </r>
    <r>
      <rPr>
        <b/>
        <sz val="12"/>
        <color indexed="8"/>
        <rFont val="Calibri"/>
        <family val="2"/>
        <scheme val="minor"/>
      </rPr>
      <t xml:space="preserve">4713 </t>
    </r>
    <r>
      <rPr>
        <sz val="12"/>
        <color indexed="8"/>
        <rFont val="Calibri"/>
        <family val="2"/>
        <scheme val="minor"/>
      </rPr>
      <t xml:space="preserve"> </t>
    </r>
  </si>
  <si>
    <t>Letrero Institucional</t>
  </si>
  <si>
    <t>Nevera ejecutiva</t>
  </si>
  <si>
    <t>Vasos plasticos</t>
  </si>
  <si>
    <r>
      <t xml:space="preserve">Reglas </t>
    </r>
    <r>
      <rPr>
        <b/>
        <sz val="12"/>
        <color indexed="8"/>
        <rFont val="Calibri"/>
        <family val="2"/>
        <scheme val="minor"/>
      </rPr>
      <t>4111</t>
    </r>
  </si>
  <si>
    <t>Sobres de manila grandes Timbrados</t>
  </si>
  <si>
    <t>Toners para impresora</t>
  </si>
  <si>
    <t>Mantenimiento de ascensor</t>
  </si>
  <si>
    <t>Mantenimiento acondicionadores de aire</t>
  </si>
  <si>
    <t>Limpieza de Ductos de aire</t>
  </si>
  <si>
    <t>Saco para productos decomisados</t>
  </si>
  <si>
    <t>Brocha y mota para rolo</t>
  </si>
  <si>
    <t>Pintura para interior y exterior</t>
  </si>
  <si>
    <t>Pegamento</t>
  </si>
  <si>
    <t>Thinner</t>
  </si>
  <si>
    <t>Bombillo en espiral de 26 W luz blanca</t>
  </si>
  <si>
    <t>Bombillo en espiral de 26 W luz amarilla</t>
  </si>
  <si>
    <t>Bombillo de 65W</t>
  </si>
  <si>
    <t>Impresión de libro de reclamaciones</t>
  </si>
  <si>
    <t>Archivo</t>
  </si>
  <si>
    <t>Bolígrafos</t>
  </si>
  <si>
    <t>Bolígrafos grabados institucionales</t>
  </si>
  <si>
    <t>Cajas troqueladas archivadoras</t>
  </si>
  <si>
    <t>Cámara fotográfica</t>
  </si>
  <si>
    <t>Dispensadores de cinta adhesiva</t>
  </si>
  <si>
    <t>Formularios de encuesta para jornadas</t>
  </si>
  <si>
    <t xml:space="preserve">Etiquetas / Labels para sobres </t>
  </si>
  <si>
    <t>Servicio Fumigación</t>
  </si>
  <si>
    <t>Alquiler facilidades para banquetes(sillas mesa, cristaleria cuberteria)</t>
  </si>
  <si>
    <t>Fax</t>
  </si>
  <si>
    <t>Lámpara de mercurio</t>
  </si>
  <si>
    <t>Lámpara de tubo</t>
  </si>
  <si>
    <t>Rollo de cinta de diferentes colores</t>
  </si>
  <si>
    <t xml:space="preserve">Sacapuntas eléctricos </t>
  </si>
  <si>
    <t>Sello gomígrafo</t>
  </si>
  <si>
    <t>Separadores alfabéticos carpetas</t>
  </si>
  <si>
    <t>Servicio de diseño gráfico (libros y memorias)</t>
  </si>
  <si>
    <t>Suaper</t>
  </si>
  <si>
    <t>Cartulina de hilo 8 1/2 x 11</t>
  </si>
  <si>
    <t>Cartulina de colores</t>
  </si>
  <si>
    <t>Hojas timbradas 8 1/2 x 11</t>
  </si>
  <si>
    <t>Hojas timbradas 8 1/2 x 14</t>
  </si>
  <si>
    <t>Libros records</t>
  </si>
  <si>
    <t xml:space="preserve">Papel construcción </t>
  </si>
  <si>
    <t>Ácido muriatico</t>
  </si>
  <si>
    <t xml:space="preserve">Agua de batería </t>
  </si>
  <si>
    <t>Lubricantes para planta eléctrica</t>
  </si>
  <si>
    <t>Audífonos para conferencias</t>
  </si>
  <si>
    <t>Computadoras originales</t>
  </si>
  <si>
    <t>Caja de cables de red  categoría 6</t>
  </si>
  <si>
    <t>Disco duro externo</t>
  </si>
  <si>
    <t xml:space="preserve">Disco duro interno </t>
  </si>
  <si>
    <t xml:space="preserve">Grapadora grande </t>
  </si>
  <si>
    <t xml:space="preserve">Grapadora pequeña </t>
  </si>
  <si>
    <t>Maquina sumadora</t>
  </si>
  <si>
    <t>Porta clic</t>
  </si>
  <si>
    <t>Saca grapas</t>
  </si>
  <si>
    <t>Carpetas de 1/2 pulgada</t>
  </si>
  <si>
    <t>Carpetad de 2 pulgadas</t>
  </si>
  <si>
    <t>Carpetas 3 Pulgadas</t>
  </si>
  <si>
    <t>Carpetas 1 Pulgadas</t>
  </si>
  <si>
    <t>Carnet de empleados</t>
  </si>
  <si>
    <t xml:space="preserve">Clips grandes </t>
  </si>
  <si>
    <t>Cinta  adhesiva ancha  gris</t>
  </si>
  <si>
    <t>Folders partitium</t>
  </si>
  <si>
    <t>Folders pendaflex 8 1/2 x 13</t>
  </si>
  <si>
    <t>Grapas grandes</t>
  </si>
  <si>
    <t>Grapas pequeñas</t>
  </si>
  <si>
    <t>Organizadores de tarjetas</t>
  </si>
  <si>
    <t>Mini DVD</t>
  </si>
  <si>
    <t>Pistola de silicón</t>
  </si>
  <si>
    <t>Flash de cámara</t>
  </si>
  <si>
    <t xml:space="preserve">Cámara de video digital </t>
  </si>
  <si>
    <t>Jabón líquido</t>
  </si>
  <si>
    <t>Desinfectante liquido</t>
  </si>
  <si>
    <t>Toalla para baño y cocina</t>
  </si>
  <si>
    <t>Compra de bizcochos (Día del periodista)</t>
  </si>
  <si>
    <t>Agua de botellón</t>
  </si>
  <si>
    <t>Abanico de techo</t>
  </si>
  <si>
    <r>
      <t xml:space="preserve">Uniformes para el personal </t>
    </r>
    <r>
      <rPr>
        <b/>
        <sz val="12"/>
        <rFont val="Calibri"/>
        <family val="2"/>
        <scheme val="minor"/>
      </rPr>
      <t>5310</t>
    </r>
  </si>
  <si>
    <t>Bulto / Maletines</t>
  </si>
  <si>
    <t xml:space="preserve">Suscripción de membresía para periódicos </t>
  </si>
  <si>
    <r>
      <t xml:space="preserve">Asta/ Banderas, nacional e institucional </t>
    </r>
    <r>
      <rPr>
        <b/>
        <sz val="12"/>
        <color indexed="8"/>
        <rFont val="Calibri"/>
        <family val="2"/>
        <scheme val="minor"/>
      </rPr>
      <t>(55121715)</t>
    </r>
  </si>
  <si>
    <t>Bandera dominicana  (de tela para exterior)</t>
  </si>
  <si>
    <t>Bandera institucional (de tela para exterior)</t>
  </si>
  <si>
    <t>Mantenimiento de planta eléctrica</t>
  </si>
  <si>
    <t>Mantenimiento de vehículos</t>
  </si>
  <si>
    <t>Pasajes Aéreos</t>
  </si>
  <si>
    <t>Corrección de estilo y produccion editorial(libros y memorias)</t>
  </si>
  <si>
    <r>
      <t>Impresión de actas de decomiso</t>
    </r>
    <r>
      <rPr>
        <b/>
        <sz val="12"/>
        <color indexed="8"/>
        <rFont val="Calibri"/>
        <family val="2"/>
        <scheme val="minor"/>
      </rPr>
      <t xml:space="preserve"> </t>
    </r>
  </si>
  <si>
    <r>
      <t xml:space="preserve">Impresión de anexos actas de inspección </t>
    </r>
    <r>
      <rPr>
        <b/>
        <sz val="12"/>
        <rFont val="Calibri"/>
        <family val="2"/>
        <scheme val="minor"/>
      </rPr>
      <t>(este codigo 8212 no me lo esta aceptando el formulario)</t>
    </r>
  </si>
  <si>
    <r>
      <t>impresión de actas inspección</t>
    </r>
    <r>
      <rPr>
        <b/>
        <sz val="12"/>
        <color indexed="8"/>
        <rFont val="Calibri"/>
        <family val="2"/>
        <scheme val="minor"/>
      </rPr>
      <t xml:space="preserve">(8212) </t>
    </r>
  </si>
  <si>
    <r>
      <t>Boletin institucionalimpresión</t>
    </r>
    <r>
      <rPr>
        <b/>
        <sz val="12"/>
        <color indexed="8"/>
        <rFont val="Calibri"/>
        <family val="2"/>
        <scheme val="minor"/>
      </rPr>
      <t xml:space="preserve">(8212) </t>
    </r>
  </si>
  <si>
    <r>
      <t xml:space="preserve">Certificado de participación </t>
    </r>
    <r>
      <rPr>
        <b/>
        <sz val="12"/>
        <color indexed="8"/>
        <rFont val="Calibri"/>
        <family val="2"/>
        <scheme val="minor"/>
      </rPr>
      <t>(8212)</t>
    </r>
  </si>
  <si>
    <t>Publicaciones de prensa y promoción</t>
  </si>
  <si>
    <r>
      <t xml:space="preserve">Sobres manila 8 1/2 x 11 </t>
    </r>
    <r>
      <rPr>
        <b/>
        <sz val="12"/>
        <color indexed="8"/>
        <rFont val="Calibri"/>
        <family val="2"/>
        <scheme val="minor"/>
      </rPr>
      <t>8212</t>
    </r>
  </si>
  <si>
    <r>
      <t xml:space="preserve">Sobres timbrado Cartas </t>
    </r>
    <r>
      <rPr>
        <b/>
        <sz val="12"/>
        <color indexed="8"/>
        <rFont val="Calibri"/>
        <family val="2"/>
        <scheme val="minor"/>
      </rPr>
      <t>8212</t>
    </r>
  </si>
  <si>
    <r>
      <t>Sobres timbrados Legal</t>
    </r>
    <r>
      <rPr>
        <b/>
        <sz val="12"/>
        <rFont val="Calibri"/>
        <family val="2"/>
        <scheme val="minor"/>
      </rPr>
      <t xml:space="preserve"> 8212</t>
    </r>
  </si>
  <si>
    <r>
      <t xml:space="preserve">Tarjetas presentación </t>
    </r>
    <r>
      <rPr>
        <b/>
        <sz val="12"/>
        <color indexed="8"/>
        <rFont val="Calibri"/>
        <family val="2"/>
        <scheme val="minor"/>
      </rPr>
      <t>8212</t>
    </r>
  </si>
  <si>
    <t>T-Shirt bordados</t>
  </si>
  <si>
    <t>T-Shirt serigrafiados</t>
  </si>
  <si>
    <r>
      <t xml:space="preserve">Capacitación RRHH </t>
    </r>
    <r>
      <rPr>
        <b/>
        <sz val="12"/>
        <color indexed="8"/>
        <rFont val="Calibri"/>
        <family val="2"/>
        <scheme val="minor"/>
      </rPr>
      <t xml:space="preserve"> ( 8610)</t>
    </r>
  </si>
  <si>
    <t>Alimentos y bebidas (Personal Seguridad)</t>
  </si>
  <si>
    <t>Servicio carpas</t>
  </si>
  <si>
    <t>Organización de eventos institucionales</t>
  </si>
  <si>
    <t>Alquiler edificio</t>
  </si>
  <si>
    <t>Guantes desechables (Latex)</t>
  </si>
  <si>
    <t xml:space="preserve">Memoria de cámara fotografica. </t>
  </si>
  <si>
    <t>Hojas protectoras transparentes</t>
  </si>
  <si>
    <t>Pilas triple A</t>
  </si>
  <si>
    <t>Ganchos Acco</t>
  </si>
  <si>
    <t>Botiquín 42172001</t>
  </si>
  <si>
    <t>Presentes navideños (vinos)</t>
  </si>
  <si>
    <t>Alimentos y bebidas (eventos de capacitacion Pro Consumidor)</t>
  </si>
  <si>
    <t>Bolsas (Para usar en 2 Jornadas Charlas Educ.)</t>
  </si>
  <si>
    <t>NOMBRE DE LA ENTIDAD: INSTITUTO NACIONAL DE PROTECCION DE LOS DERECHOS DEL CONSUMIDOR</t>
  </si>
</sst>
</file>

<file path=xl/styles.xml><?xml version="1.0" encoding="utf-8"?>
<styleSheet xmlns="http://schemas.openxmlformats.org/spreadsheetml/2006/main">
  <numFmts count="2">
    <numFmt numFmtId="164" formatCode="&quot;RD$&quot;#,##0.00"/>
    <numFmt numFmtId="165" formatCode="_-&quot;£&quot;* #,##0.00_-;\-&quot;£&quot;* #,##0.00_-;_-&quot;£&quot;* &quot;-&quot;??_-;_-@_-"/>
  </numFmts>
  <fonts count="25">
    <font>
      <sz val="11"/>
      <color theme="1"/>
      <name val="Calibri"/>
      <family val="2"/>
      <scheme val="minor"/>
    </font>
    <font>
      <b/>
      <sz val="14"/>
      <color indexed="8"/>
      <name val="Arial Narrow"/>
      <family val="2"/>
    </font>
    <font>
      <sz val="14"/>
      <color indexed="8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indexed="8"/>
      <name val="Arial Narrow"/>
      <family val="2"/>
    </font>
    <font>
      <b/>
      <sz val="16"/>
      <color indexed="8"/>
      <name val="Arial Narrow"/>
      <family val="2"/>
    </font>
    <font>
      <b/>
      <sz val="12"/>
      <color indexed="60"/>
      <name val="Arial"/>
      <family val="2"/>
    </font>
    <font>
      <b/>
      <sz val="14"/>
      <color indexed="9"/>
      <name val="Arial Narrow"/>
      <family val="2"/>
    </font>
    <font>
      <sz val="10"/>
      <name val="Arial"/>
      <family val="2"/>
    </font>
    <font>
      <sz val="14"/>
      <color theme="1"/>
      <name val="Calibri"/>
      <family val="2"/>
      <scheme val="minor"/>
    </font>
    <font>
      <sz val="14"/>
      <color indexed="8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Arial"/>
      <family val="2"/>
    </font>
    <font>
      <b/>
      <sz val="14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Arial Narrow"/>
      <family val="2"/>
    </font>
    <font>
      <b/>
      <sz val="12"/>
      <color indexed="8"/>
      <name val="Calibri"/>
      <family val="2"/>
      <scheme val="minor"/>
    </font>
    <font>
      <sz val="14"/>
      <name val="Arial Narrow"/>
      <family val="2"/>
    </font>
    <font>
      <b/>
      <sz val="12"/>
      <name val="Calibri"/>
      <family val="2"/>
      <scheme val="minor"/>
    </font>
    <font>
      <sz val="12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0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4" xfId="0" applyNumberFormat="1" applyFont="1" applyFill="1" applyBorder="1" applyAlignment="1">
      <alignment horizontal="center" vertical="top" wrapText="1"/>
    </xf>
    <xf numFmtId="38" fontId="6" fillId="0" borderId="5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/>
    </xf>
    <xf numFmtId="14" fontId="6" fillId="0" borderId="4" xfId="0" applyNumberFormat="1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4" fillId="0" borderId="0" xfId="0" applyFont="1" applyBorder="1" applyAlignment="1">
      <alignment horizontal="left"/>
    </xf>
    <xf numFmtId="0" fontId="11" fillId="0" borderId="0" xfId="0" applyFont="1" applyBorder="1"/>
    <xf numFmtId="0" fontId="11" fillId="0" borderId="0" xfId="0" applyNumberFormat="1" applyFont="1" applyBorder="1"/>
    <xf numFmtId="0" fontId="12" fillId="0" borderId="0" xfId="0" applyFont="1" applyBorder="1"/>
    <xf numFmtId="0" fontId="15" fillId="0" borderId="0" xfId="0" applyFont="1" applyBorder="1"/>
    <xf numFmtId="0" fontId="13" fillId="0" borderId="0" xfId="0" applyNumberFormat="1" applyFont="1" applyBorder="1"/>
    <xf numFmtId="0" fontId="13" fillId="0" borderId="0" xfId="0" applyFont="1" applyBorder="1"/>
    <xf numFmtId="0" fontId="16" fillId="0" borderId="0" xfId="0" applyFont="1" applyBorder="1"/>
    <xf numFmtId="0" fontId="16" fillId="0" borderId="0" xfId="0" applyNumberFormat="1" applyFont="1" applyBorder="1"/>
    <xf numFmtId="0" fontId="12" fillId="0" borderId="0" xfId="0" applyNumberFormat="1" applyFont="1" applyBorder="1"/>
    <xf numFmtId="16" fontId="12" fillId="0" borderId="0" xfId="0" applyNumberFormat="1" applyFont="1" applyBorder="1"/>
    <xf numFmtId="4" fontId="12" fillId="0" borderId="0" xfId="0" applyNumberFormat="1" applyFont="1" applyBorder="1"/>
    <xf numFmtId="0" fontId="2" fillId="0" borderId="0" xfId="0" applyFont="1"/>
    <xf numFmtId="0" fontId="17" fillId="0" borderId="0" xfId="0" applyFont="1" applyBorder="1"/>
    <xf numFmtId="0" fontId="18" fillId="0" borderId="0" xfId="0" applyFont="1" applyBorder="1"/>
    <xf numFmtId="164" fontId="6" fillId="0" borderId="0" xfId="0" applyNumberFormat="1" applyFont="1"/>
    <xf numFmtId="0" fontId="6" fillId="0" borderId="0" xfId="0" quotePrefix="1" applyNumberFormat="1" applyFont="1" applyFill="1" applyAlignment="1">
      <alignment horizontal="left"/>
    </xf>
    <xf numFmtId="0" fontId="20" fillId="0" borderId="0" xfId="0" applyFont="1" applyBorder="1"/>
    <xf numFmtId="0" fontId="2" fillId="0" borderId="0" xfId="0" applyFont="1"/>
    <xf numFmtId="0" fontId="2" fillId="0" borderId="0" xfId="0" applyFont="1"/>
    <xf numFmtId="0" fontId="20" fillId="0" borderId="0" xfId="0" quotePrefix="1" applyNumberFormat="1" applyFont="1" applyFill="1" applyAlignment="1">
      <alignment horizontal="left"/>
    </xf>
    <xf numFmtId="0" fontId="2" fillId="0" borderId="0" xfId="0" applyFont="1"/>
    <xf numFmtId="0" fontId="17" fillId="0" borderId="0" xfId="0" applyFont="1" applyFill="1" applyBorder="1"/>
    <xf numFmtId="0" fontId="18" fillId="0" borderId="0" xfId="0" applyFont="1" applyFill="1" applyBorder="1"/>
    <xf numFmtId="0" fontId="19" fillId="0" borderId="0" xfId="0" applyFont="1" applyFill="1" applyBorder="1"/>
    <xf numFmtId="0" fontId="2" fillId="0" borderId="0" xfId="0" applyFont="1"/>
    <xf numFmtId="0" fontId="5" fillId="0" borderId="0" xfId="0" applyFont="1"/>
    <xf numFmtId="0" fontId="22" fillId="0" borderId="0" xfId="0" applyFont="1"/>
    <xf numFmtId="0" fontId="2" fillId="0" borderId="0" xfId="0" applyFont="1"/>
    <xf numFmtId="0" fontId="2" fillId="0" borderId="0" xfId="0" applyFont="1"/>
    <xf numFmtId="164" fontId="18" fillId="0" borderId="0" xfId="0" applyNumberFormat="1" applyFont="1"/>
    <xf numFmtId="164" fontId="18" fillId="0" borderId="0" xfId="0" applyNumberFormat="1" applyFont="1" applyBorder="1"/>
    <xf numFmtId="0" fontId="18" fillId="0" borderId="0" xfId="0" applyFont="1"/>
    <xf numFmtId="0" fontId="18" fillId="0" borderId="0" xfId="0" quotePrefix="1" applyNumberFormat="1" applyFont="1" applyFill="1" applyAlignment="1">
      <alignment horizontal="left"/>
    </xf>
    <xf numFmtId="0" fontId="12" fillId="0" borderId="0" xfId="0" applyFont="1"/>
    <xf numFmtId="0" fontId="19" fillId="0" borderId="0" xfId="0" applyNumberFormat="1" applyFont="1" applyFill="1" applyAlignment="1">
      <alignment horizontal="left"/>
    </xf>
    <xf numFmtId="0" fontId="19" fillId="0" borderId="0" xfId="0" applyFont="1"/>
    <xf numFmtId="164" fontId="19" fillId="0" borderId="0" xfId="0" applyNumberFormat="1" applyFont="1"/>
    <xf numFmtId="164" fontId="18" fillId="0" borderId="0" xfId="0" applyNumberFormat="1" applyFont="1" applyFill="1" applyBorder="1"/>
    <xf numFmtId="0" fontId="18" fillId="0" borderId="0" xfId="0" applyFont="1" applyFill="1"/>
    <xf numFmtId="0" fontId="19" fillId="0" borderId="0" xfId="0" applyFont="1" applyFill="1"/>
    <xf numFmtId="0" fontId="6" fillId="0" borderId="0" xfId="0" applyFont="1" applyFill="1"/>
    <xf numFmtId="164" fontId="18" fillId="3" borderId="0" xfId="0" applyNumberFormat="1" applyFont="1" applyFill="1" applyBorder="1"/>
    <xf numFmtId="3" fontId="18" fillId="0" borderId="0" xfId="0" applyNumberFormat="1" applyFont="1" applyBorder="1"/>
    <xf numFmtId="3" fontId="17" fillId="0" borderId="0" xfId="0" applyNumberFormat="1" applyFont="1" applyBorder="1"/>
    <xf numFmtId="3" fontId="18" fillId="0" borderId="0" xfId="0" applyNumberFormat="1" applyFont="1" applyFill="1" applyBorder="1"/>
    <xf numFmtId="3" fontId="19" fillId="0" borderId="0" xfId="0" applyNumberFormat="1" applyFont="1" applyFill="1" applyBorder="1"/>
    <xf numFmtId="3" fontId="19" fillId="0" borderId="0" xfId="0" applyNumberFormat="1" applyFont="1" applyBorder="1"/>
    <xf numFmtId="3" fontId="12" fillId="0" borderId="0" xfId="0" applyNumberFormat="1" applyFont="1" applyBorder="1"/>
    <xf numFmtId="164" fontId="18" fillId="0" borderId="0" xfId="0" applyNumberFormat="1" applyFont="1" applyFill="1"/>
    <xf numFmtId="0" fontId="2" fillId="0" borderId="0" xfId="0" applyFont="1" applyFill="1"/>
    <xf numFmtId="0" fontId="2" fillId="0" borderId="0" xfId="0" applyFont="1"/>
    <xf numFmtId="0" fontId="2" fillId="0" borderId="0" xfId="0" applyFont="1"/>
    <xf numFmtId="0" fontId="6" fillId="0" borderId="0" xfId="0" applyFont="1" applyFill="1" applyBorder="1"/>
    <xf numFmtId="3" fontId="6" fillId="0" borderId="0" xfId="0" applyNumberFormat="1" applyFont="1" applyBorder="1"/>
    <xf numFmtId="3" fontId="6" fillId="0" borderId="0" xfId="0" applyNumberFormat="1" applyFont="1" applyFill="1" applyBorder="1"/>
    <xf numFmtId="164" fontId="6" fillId="0" borderId="0" xfId="0" applyNumberFormat="1" applyFont="1" applyFill="1" applyBorder="1"/>
    <xf numFmtId="0" fontId="24" fillId="0" borderId="0" xfId="0" applyFont="1" applyFill="1" applyBorder="1"/>
    <xf numFmtId="0" fontId="24" fillId="0" borderId="0" xfId="0" applyFont="1" applyBorder="1"/>
    <xf numFmtId="3" fontId="24" fillId="0" borderId="0" xfId="0" applyNumberFormat="1" applyFont="1" applyBorder="1"/>
    <xf numFmtId="0" fontId="24" fillId="0" borderId="0" xfId="0" applyNumberFormat="1" applyFont="1" applyBorder="1"/>
    <xf numFmtId="164" fontId="24" fillId="0" borderId="0" xfId="0" applyNumberFormat="1" applyFont="1" applyBorder="1"/>
    <xf numFmtId="164" fontId="24" fillId="0" borderId="0" xfId="0" applyNumberFormat="1" applyFont="1"/>
    <xf numFmtId="0" fontId="24" fillId="0" borderId="0" xfId="0" applyFont="1"/>
    <xf numFmtId="0" fontId="24" fillId="0" borderId="0" xfId="0" applyFont="1" applyFill="1"/>
    <xf numFmtId="3" fontId="24" fillId="0" borderId="0" xfId="0" applyNumberFormat="1" applyFont="1" applyFill="1" applyBorder="1"/>
    <xf numFmtId="164" fontId="24" fillId="0" borderId="0" xfId="0" applyNumberFormat="1" applyFont="1" applyFill="1" applyBorder="1"/>
    <xf numFmtId="0" fontId="24" fillId="0" borderId="0" xfId="0" quotePrefix="1" applyNumberFormat="1" applyFont="1" applyFill="1" applyAlignment="1">
      <alignment horizontal="left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1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</cellXfs>
  <cellStyles count="2">
    <cellStyle name="Euro" xfId="1"/>
    <cellStyle name="Normal" xfId="0" builtinId="0"/>
  </cellStyles>
  <dxfs count="2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 Narrow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indexed="9"/>
        <name val="Arial Narrow"/>
        <scheme val="none"/>
      </font>
      <fill>
        <patternFill patternType="solid">
          <fgColor indexed="64"/>
          <bgColor indexed="16"/>
        </patternFill>
      </fill>
      <alignment horizontal="center" vertical="center" textRotation="0" wrapText="1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3467100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371850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2</xdr:row>
      <xdr:rowOff>66675</xdr:rowOff>
    </xdr:from>
    <xdr:to>
      <xdr:col>0</xdr:col>
      <xdr:colOff>3695699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8" y="600075"/>
          <a:ext cx="360045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2</xdr:row>
      <xdr:rowOff>66675</xdr:rowOff>
    </xdr:from>
    <xdr:to>
      <xdr:col>0</xdr:col>
      <xdr:colOff>3352799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8" y="600075"/>
          <a:ext cx="325755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66675</xdr:rowOff>
    </xdr:from>
    <xdr:to>
      <xdr:col>0</xdr:col>
      <xdr:colOff>3400425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9" y="600075"/>
          <a:ext cx="3305176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66675</xdr:rowOff>
    </xdr:from>
    <xdr:to>
      <xdr:col>0</xdr:col>
      <xdr:colOff>3838575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9" y="600075"/>
          <a:ext cx="3743326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66675</xdr:rowOff>
    </xdr:from>
    <xdr:to>
      <xdr:col>0</xdr:col>
      <xdr:colOff>3295650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9" y="600075"/>
          <a:ext cx="320040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66675</xdr:rowOff>
    </xdr:from>
    <xdr:to>
      <xdr:col>0</xdr:col>
      <xdr:colOff>3248025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0" y="600075"/>
          <a:ext cx="31527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66675</xdr:rowOff>
    </xdr:from>
    <xdr:to>
      <xdr:col>0</xdr:col>
      <xdr:colOff>3857624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9" y="600075"/>
          <a:ext cx="37623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66675</xdr:rowOff>
    </xdr:from>
    <xdr:to>
      <xdr:col>0</xdr:col>
      <xdr:colOff>3933824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9" y="600075"/>
          <a:ext cx="3838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66675</xdr:rowOff>
    </xdr:from>
    <xdr:to>
      <xdr:col>0</xdr:col>
      <xdr:colOff>761999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9" y="600075"/>
          <a:ext cx="3838575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2</xdr:row>
      <xdr:rowOff>66675</xdr:rowOff>
    </xdr:from>
    <xdr:to>
      <xdr:col>0</xdr:col>
      <xdr:colOff>3905249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8" y="600075"/>
          <a:ext cx="381000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66675</xdr:rowOff>
    </xdr:from>
    <xdr:to>
      <xdr:col>0</xdr:col>
      <xdr:colOff>3076575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9" y="600075"/>
          <a:ext cx="2981326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95248</xdr:colOff>
      <xdr:row>2</xdr:row>
      <xdr:rowOff>66675</xdr:rowOff>
    </xdr:from>
    <xdr:to>
      <xdr:col>0</xdr:col>
      <xdr:colOff>3219449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8" y="600075"/>
          <a:ext cx="3124201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66675</xdr:rowOff>
    </xdr:from>
    <xdr:to>
      <xdr:col>0</xdr:col>
      <xdr:colOff>3362325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9" y="600075"/>
          <a:ext cx="3267076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2</xdr:row>
      <xdr:rowOff>66675</xdr:rowOff>
    </xdr:from>
    <xdr:to>
      <xdr:col>0</xdr:col>
      <xdr:colOff>3533775</xdr:colOff>
      <xdr:row>5</xdr:row>
      <xdr:rowOff>114300</xdr:rowOff>
    </xdr:to>
    <xdr:pic>
      <xdr:nvPicPr>
        <xdr:cNvPr id="2" name="Picture 1" descr="Logo DGCP FH azul obscur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49" y="600075"/>
          <a:ext cx="3438526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32" displayName="Tabla132" ref="A10:O146" insertRowShift="1" totalsRowShown="0" headerRowDxfId="254" dataDxfId="253">
  <autoFilter ref="A10:O146"/>
  <sortState ref="A11:O146">
    <sortCondition ref="B11"/>
  </sortState>
  <tableColumns count="15">
    <tableColumn id="1" name="CÓDIGO DEL CATÁLOGO DE BIENES Y SERVICIOS (CBS) " dataDxfId="252"/>
    <tableColumn id="2" name="DESCRIPCIÓN DE LA COMPRA O CONTRATACIÓN" dataDxfId="251"/>
    <tableColumn id="18" name="UNIDAD DE MEDIDA" dataDxfId="250"/>
    <tableColumn id="3" name="PRIMER TRIMESTRE" dataDxfId="249"/>
    <tableColumn id="4" name="SEGUNDO TRIMESTRE" dataDxfId="248"/>
    <tableColumn id="5" name="TERCER TRIMESTRE" dataDxfId="247"/>
    <tableColumn id="12" name="CUARTO TRIMESTRE" dataDxfId="246"/>
    <tableColumn id="7" name="CANTIDAD TOTAL" dataDxfId="245">
      <calculatedColumnFormula>SUM('PACC Consolidado'!$D11:$G11)</calculatedColumnFormula>
    </tableColumn>
    <tableColumn id="20" name="PRECIO UNITARIO ESTIMADO" dataDxfId="244"/>
    <tableColumn id="6" name="COSTO TOTAL UNITARIO ESTIMADO" dataDxfId="243">
      <calculatedColumnFormula>+H11*I11</calculatedColumnFormula>
    </tableColumn>
    <tableColumn id="10" name="COSTO TOTAL POR CÓDIGO DE CATÁLOGO DE BIENES Y SERVICIOS (CBS)" dataDxfId="242">
      <calculatedColumnFormula>SUM(J11:J15)</calculatedColumnFormula>
    </tableColumn>
    <tableColumn id="14" name=" PROCEDIMIENTO DE SELECCIÓN " dataDxfId="241"/>
    <tableColumn id="17" name="FUENTE DE FINANCIAMIENTO" dataDxfId="240"/>
    <tableColumn id="8" name="VALOR ADQUIRIDO" dataDxfId="239"/>
    <tableColumn id="9" name="OBSERVACIÓN" dataDxfId="238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id="11" name="Tabla13245612" displayName="Tabla13245612" ref="A10:O146" insertRowShift="1" totalsRowShown="0" headerRowDxfId="101" dataDxfId="100">
  <autoFilter ref="A10:O146"/>
  <sortState ref="A11:O146">
    <sortCondition ref="B11"/>
  </sortState>
  <tableColumns count="15">
    <tableColumn id="1" name="CÓDIGO DEL CATÁLOGO DE BIENES Y SERVICIOS (CBS) " dataDxfId="99"/>
    <tableColumn id="2" name="DESCRIPCIÓN DE LA COMPRA O CONTRATACIÓN" dataDxfId="98"/>
    <tableColumn id="18" name="UNIDAD DE MEDIDA" dataDxfId="97"/>
    <tableColumn id="3" name="PRIMER TRIMESTRE" dataDxfId="96"/>
    <tableColumn id="4" name="SEGUNDO TRIMESTRE" dataDxfId="95"/>
    <tableColumn id="5" name="TERCER TRIMESTRE" dataDxfId="94"/>
    <tableColumn id="12" name="CUARTO TRIMESTRE" dataDxfId="93"/>
    <tableColumn id="7" name="CANTIDAD TOTAL" dataDxfId="92">
      <calculatedColumnFormula>SUM('PACC Consolidado'!$D11:$G11)</calculatedColumnFormula>
    </tableColumn>
    <tableColumn id="20" name="PRECIO UNITARIO ESTIMADO" dataDxfId="91"/>
    <tableColumn id="6" name="COSTO TOTAL UNITARIO ESTIMADO" dataDxfId="90">
      <calculatedColumnFormula>+H11*I11</calculatedColumnFormula>
    </tableColumn>
    <tableColumn id="10" name="COSTO TOTAL POR CÓDIGO DE CATÁLOGO DE BIENES Y SERVICIOS (CBS)" dataDxfId="89">
      <calculatedColumnFormula>SUM(J11:J15)</calculatedColumnFormula>
    </tableColumn>
    <tableColumn id="14" name=" PROCEDIMIENTO DE SELECCIÓN " dataDxfId="88"/>
    <tableColumn id="17" name="FUENTE DE FINANCIAMIENTO" dataDxfId="87"/>
    <tableColumn id="8" name="VALOR ADQUIRIDO" dataDxfId="86"/>
    <tableColumn id="9" name="OBSERVACIÓN" dataDxfId="85"/>
  </tableColumns>
  <tableStyleInfo name="TableStyleMedium9" showFirstColumn="0" showLastColumn="0" showRowStripes="1" showColumnStripes="0"/>
</table>
</file>

<file path=xl/tables/table11.xml><?xml version="1.0" encoding="utf-8"?>
<table xmlns="http://schemas.openxmlformats.org/spreadsheetml/2006/main" id="12" name="Tabla13245613" displayName="Tabla13245613" ref="A10:O146" insertRowShift="1" totalsRowShown="0" headerRowDxfId="84" dataDxfId="83">
  <autoFilter ref="A10:O146"/>
  <sortState ref="A11:O146">
    <sortCondition ref="B11"/>
  </sortState>
  <tableColumns count="15">
    <tableColumn id="1" name="CÓDIGO DEL CATÁLOGO DE BIENES Y SERVICIOS (CBS) " dataDxfId="82"/>
    <tableColumn id="2" name="DESCRIPCIÓN DE LA COMPRA O CONTRATACIÓN" dataDxfId="81"/>
    <tableColumn id="18" name="UNIDAD DE MEDIDA" dataDxfId="80"/>
    <tableColumn id="3" name="PRIMER TRIMESTRE" dataDxfId="79"/>
    <tableColumn id="4" name="SEGUNDO TRIMESTRE" dataDxfId="78"/>
    <tableColumn id="5" name="TERCER TRIMESTRE" dataDxfId="77"/>
    <tableColumn id="12" name="CUARTO TRIMESTRE" dataDxfId="76"/>
    <tableColumn id="7" name="CANTIDAD TOTAL" dataDxfId="75">
      <calculatedColumnFormula>SUM('PACC Consolidado'!$D11:$G11)</calculatedColumnFormula>
    </tableColumn>
    <tableColumn id="20" name="PRECIO UNITARIO ESTIMADO" dataDxfId="74"/>
    <tableColumn id="6" name="COSTO TOTAL UNITARIO ESTIMADO" dataDxfId="73">
      <calculatedColumnFormula>+H11*I11</calculatedColumnFormula>
    </tableColumn>
    <tableColumn id="10" name="COSTO TOTAL POR CÓDIGO DE CATÁLOGO DE BIENES Y SERVICIOS (CBS)" dataDxfId="72">
      <calculatedColumnFormula>SUM(J11:J15)</calculatedColumnFormula>
    </tableColumn>
    <tableColumn id="14" name=" PROCEDIMIENTO DE SELECCIÓN " dataDxfId="71"/>
    <tableColumn id="17" name="FUENTE DE FINANCIAMIENTO" dataDxfId="70"/>
    <tableColumn id="8" name="VALOR ADQUIRIDO" dataDxfId="69"/>
    <tableColumn id="9" name="OBSERVACIÓN" dataDxfId="68"/>
  </tableColumns>
  <tableStyleInfo name="TableStyleMedium9" showFirstColumn="0" showLastColumn="0" showRowStripes="1" showColumnStripes="0"/>
</table>
</file>

<file path=xl/tables/table12.xml><?xml version="1.0" encoding="utf-8"?>
<table xmlns="http://schemas.openxmlformats.org/spreadsheetml/2006/main" id="13" name="Tabla13245614" displayName="Tabla13245614" ref="A10:O146" insertRowShift="1" totalsRowShown="0" headerRowDxfId="67" dataDxfId="66">
  <autoFilter ref="A10:O146"/>
  <sortState ref="A11:O146">
    <sortCondition ref="B69"/>
  </sortState>
  <tableColumns count="15">
    <tableColumn id="1" name="CÓDIGO DEL CATÁLOGO DE BIENES Y SERVICIOS (CBS) " dataDxfId="65"/>
    <tableColumn id="2" name="DESCRIPCIÓN DE LA COMPRA O CONTRATACIÓN" dataDxfId="64"/>
    <tableColumn id="18" name="UNIDAD DE MEDIDA" dataDxfId="63"/>
    <tableColumn id="3" name="PRIMER TRIMESTRE" dataDxfId="62"/>
    <tableColumn id="4" name="SEGUNDO TRIMESTRE" dataDxfId="61"/>
    <tableColumn id="5" name="TERCER TRIMESTRE" dataDxfId="60"/>
    <tableColumn id="12" name="CUARTO TRIMESTRE" dataDxfId="59"/>
    <tableColumn id="7" name="CANTIDAD TOTAL" dataDxfId="58">
      <calculatedColumnFormula>SUM('PACC Consolidado'!$D11:$G11)</calculatedColumnFormula>
    </tableColumn>
    <tableColumn id="20" name="PRECIO UNITARIO ESTIMADO" dataDxfId="57"/>
    <tableColumn id="6" name="COSTO TOTAL UNITARIO ESTIMADO" dataDxfId="56">
      <calculatedColumnFormula>+H11*I11</calculatedColumnFormula>
    </tableColumn>
    <tableColumn id="10" name="COSTO TOTAL POR CÓDIGO DE CATÁLOGO DE BIENES Y SERVICIOS (CBS)" dataDxfId="55">
      <calculatedColumnFormula>SUM(J11:J15)</calculatedColumnFormula>
    </tableColumn>
    <tableColumn id="14" name=" PROCEDIMIENTO DE SELECCIÓN " dataDxfId="54"/>
    <tableColumn id="17" name="FUENTE DE FINANCIAMIENTO" dataDxfId="53"/>
    <tableColumn id="8" name="VALOR ADQUIRIDO" dataDxfId="52"/>
    <tableColumn id="9" name="OBSERVACIÓN" dataDxfId="51"/>
  </tableColumns>
  <tableStyleInfo name="TableStyleMedium9" showFirstColumn="0" showLastColumn="0" showRowStripes="1" showColumnStripes="0"/>
</table>
</file>

<file path=xl/tables/table13.xml><?xml version="1.0" encoding="utf-8"?>
<table xmlns="http://schemas.openxmlformats.org/spreadsheetml/2006/main" id="14" name="Tabla1324561415" displayName="Tabla1324561415" ref="A10:O146" insertRowShift="1" totalsRowShown="0" headerRowDxfId="50" dataDxfId="49">
  <autoFilter ref="A10:O146"/>
  <sortState ref="A11:O146">
    <sortCondition ref="B59"/>
  </sortState>
  <tableColumns count="15">
    <tableColumn id="1" name="CÓDIGO DEL CATÁLOGO DE BIENES Y SERVICIOS (CBS) " dataDxfId="48"/>
    <tableColumn id="2" name="DESCRIPCIÓN DE LA COMPRA O CONTRATACIÓN" dataDxfId="47"/>
    <tableColumn id="18" name="UNIDAD DE MEDIDA" dataDxfId="46"/>
    <tableColumn id="3" name="PRIMER TRIMESTRE" dataDxfId="45"/>
    <tableColumn id="4" name="SEGUNDO TRIMESTRE" dataDxfId="44"/>
    <tableColumn id="5" name="TERCER TRIMESTRE" dataDxfId="43"/>
    <tableColumn id="12" name="CUARTO TRIMESTRE" dataDxfId="42"/>
    <tableColumn id="7" name="CANTIDAD TOTAL" dataDxfId="41">
      <calculatedColumnFormula>SUM('PACC Consolidado'!$D11:$G11)</calculatedColumnFormula>
    </tableColumn>
    <tableColumn id="20" name="PRECIO UNITARIO ESTIMADO" dataDxfId="40"/>
    <tableColumn id="6" name="COSTO TOTAL UNITARIO ESTIMADO" dataDxfId="39">
      <calculatedColumnFormula>+H11*I11</calculatedColumnFormula>
    </tableColumn>
    <tableColumn id="10" name="COSTO TOTAL POR CÓDIGO DE CATÁLOGO DE BIENES Y SERVICIOS (CBS)" dataDxfId="38">
      <calculatedColumnFormula>SUM(J11:J15)</calculatedColumnFormula>
    </tableColumn>
    <tableColumn id="14" name=" PROCEDIMIENTO DE SELECCIÓN " dataDxfId="37"/>
    <tableColumn id="17" name="FUENTE DE FINANCIAMIENTO" dataDxfId="36"/>
    <tableColumn id="8" name="VALOR ADQUIRIDO" dataDxfId="35"/>
    <tableColumn id="9" name="OBSERVACIÓN" dataDxfId="34"/>
  </tableColumns>
  <tableStyleInfo name="TableStyleMedium9" showFirstColumn="0" showLastColumn="0" showRowStripes="1" showColumnStripes="0"/>
</table>
</file>

<file path=xl/tables/table14.xml><?xml version="1.0" encoding="utf-8"?>
<table xmlns="http://schemas.openxmlformats.org/spreadsheetml/2006/main" id="15" name="Tabla132456141516" displayName="Tabla132456141516" ref="A10:O146" insertRowShift="1" totalsRowShown="0" headerRowDxfId="33" dataDxfId="32">
  <autoFilter ref="A10:O146"/>
  <sortState ref="A11:N146">
    <sortCondition ref="A7:A143"/>
  </sortState>
  <tableColumns count="15">
    <tableColumn id="1" name="CÓDIGO DEL CATÁLOGO DE BIENES Y SERVICIOS (CBS) " dataDxfId="31"/>
    <tableColumn id="2" name="DESCRIPCIÓN DE LA COMPRA O CONTRATACIÓN" dataDxfId="30"/>
    <tableColumn id="18" name="UNIDAD DE MEDIDA" dataDxfId="29"/>
    <tableColumn id="3" name="PRIMER TRIMESTRE" dataDxfId="28"/>
    <tableColumn id="4" name="SEGUNDO TRIMESTRE" dataDxfId="27"/>
    <tableColumn id="5" name="TERCER TRIMESTRE" dataDxfId="26"/>
    <tableColumn id="12" name="CUARTO TRIMESTRE" dataDxfId="25"/>
    <tableColumn id="7" name="CANTIDAD TOTAL" dataDxfId="24">
      <calculatedColumnFormula>SUM('PACC Consolidado'!$D11:$G11)</calculatedColumnFormula>
    </tableColumn>
    <tableColumn id="20" name="PRECIO UNITARIO ESTIMADO" dataDxfId="23"/>
    <tableColumn id="6" name="COSTO TOTAL UNITARIO ESTIMADO" dataDxfId="22">
      <calculatedColumnFormula>+H11*I11</calculatedColumnFormula>
    </tableColumn>
    <tableColumn id="10" name="COSTO TOTAL POR CÓDIGO DE CATÁLOGO DE BIENES Y SERVICIOS (CBS)" dataDxfId="21">
      <calculatedColumnFormula>SUM(J11:J15)</calculatedColumnFormula>
    </tableColumn>
    <tableColumn id="14" name=" PROCEDIMIENTO DE SELECCIÓN " dataDxfId="20"/>
    <tableColumn id="17" name="FUENTE DE FINANCIAMIENTO" dataDxfId="19"/>
    <tableColumn id="8" name="VALOR ADQUIRIDO" dataDxfId="18"/>
    <tableColumn id="9" name="OBSERVACIÓN" dataDxfId="17"/>
  </tableColumns>
  <tableStyleInfo name="TableStyleMedium9" showFirstColumn="0" showLastColumn="0" showRowStripes="1" showColumnStripes="0"/>
</table>
</file>

<file path=xl/tables/table15.xml><?xml version="1.0" encoding="utf-8"?>
<table xmlns="http://schemas.openxmlformats.org/spreadsheetml/2006/main" id="2" name="Tabla13" displayName="Tabla13" ref="A10:O360" insertRowShift="1" totalsRowShown="0" headerRowDxfId="16" dataDxfId="15">
  <autoFilter ref="A10:O360"/>
  <sortState ref="A11:O359">
    <sortCondition ref="A11"/>
  </sortState>
  <tableColumns count="15">
    <tableColumn id="1" name="CÓDIGO DEL CATÁLOGO DE BIENES Y SERVICIOS (CBS) " dataDxfId="14"/>
    <tableColumn id="2" name="DESCRIPCIÓN DE LA COMPRA O CONTRATACIÓN" dataDxfId="13"/>
    <tableColumn id="18" name="UNIDAD DE MEDIDA" dataDxfId="12"/>
    <tableColumn id="3" name="PRIMER TRIMESTRE" dataDxfId="11"/>
    <tableColumn id="4" name="SEGUNDO TRIMESTRE" dataDxfId="10"/>
    <tableColumn id="5" name="TERCER TRIMESTRE" dataDxfId="9"/>
    <tableColumn id="12" name="CUARTO TRIMESTRE" dataDxfId="8"/>
    <tableColumn id="7" name="CANTIDAD TOTAL" dataDxfId="7">
      <calculatedColumnFormula>SUM('PACC Consolidado'!$D11:$G11)</calculatedColumnFormula>
    </tableColumn>
    <tableColumn id="20" name="PRECIO UNITARIO ESTIMADO" dataDxfId="6"/>
    <tableColumn id="6" name="COSTO TOTAL UNITARIO ESTIMADO" dataDxfId="5">
      <calculatedColumnFormula>+H11*I11</calculatedColumnFormula>
    </tableColumn>
    <tableColumn id="10" name="COSTO TOTAL POR CÓDIGO DE CATÁLOGO DE BIENES Y SERVICIOS (CBS)" dataDxfId="4">
      <calculatedColumnFormula>SUM(J11:J21)</calculatedColumnFormula>
    </tableColumn>
    <tableColumn id="14" name=" PROCEDIMIENTO DE SELECCIÓN " dataDxfId="3"/>
    <tableColumn id="17" name="FUENTE DE FINANCIAMIENTO" dataDxfId="2"/>
    <tableColumn id="8" name="VALOR ADQUIRIDO" dataDxfId="1"/>
    <tableColumn id="9" name="OBSERVACIÓN" dataDxfId="0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3" name="Tabla1324" displayName="Tabla1324" ref="A10:O146" insertRowShift="1" totalsRowShown="0" headerRowDxfId="237" dataDxfId="236">
  <autoFilter ref="A10:O146"/>
  <sortState ref="A11:O146">
    <sortCondition ref="B11"/>
  </sortState>
  <tableColumns count="15">
    <tableColumn id="1" name="CÓDIGO DEL CATÁLOGO DE BIENES Y SERVICIOS (CBS) " dataDxfId="235"/>
    <tableColumn id="2" name="DESCRIPCIÓN DE LA COMPRA O CONTRATACIÓN" dataDxfId="234"/>
    <tableColumn id="18" name="UNIDAD DE MEDIDA" dataDxfId="233"/>
    <tableColumn id="3" name="PRIMER TRIMESTRE" dataDxfId="232"/>
    <tableColumn id="4" name="SEGUNDO TRIMESTRE" dataDxfId="231"/>
    <tableColumn id="5" name="TERCER TRIMESTRE" dataDxfId="230"/>
    <tableColumn id="12" name="CUARTO TRIMESTRE" dataDxfId="229"/>
    <tableColumn id="7" name="CANTIDAD TOTAL" dataDxfId="228">
      <calculatedColumnFormula>SUM('PACC Consolidado'!$D11:$G11)</calculatedColumnFormula>
    </tableColumn>
    <tableColumn id="20" name="PRECIO UNITARIO ESTIMADO" dataDxfId="227"/>
    <tableColumn id="6" name="COSTO TOTAL UNITARIO ESTIMADO" dataDxfId="226">
      <calculatedColumnFormula>+H11*I11</calculatedColumnFormula>
    </tableColumn>
    <tableColumn id="10" name="COSTO TOTAL POR CÓDIGO DE CATÁLOGO DE BIENES Y SERVICIOS (CBS)" dataDxfId="225">
      <calculatedColumnFormula>SUM(J11:J15)</calculatedColumnFormula>
    </tableColumn>
    <tableColumn id="14" name=" PROCEDIMIENTO DE SELECCIÓN " dataDxfId="224"/>
    <tableColumn id="17" name="FUENTE DE FINANCIAMIENTO" dataDxfId="223"/>
    <tableColumn id="8" name="VALOR ADQUIRIDO" dataDxfId="222"/>
    <tableColumn id="9" name="OBSERVACIÓN" dataDxfId="221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id="4" name="Tabla13245" displayName="Tabla13245" ref="A10:O144" insertRowShift="1" totalsRowShown="0" headerRowDxfId="220" dataDxfId="219">
  <autoFilter ref="A10:O144"/>
  <sortState ref="A11:N146">
    <sortCondition ref="A7:A143"/>
  </sortState>
  <tableColumns count="15">
    <tableColumn id="1" name="CÓDIGO DEL CATÁLOGO DE BIENES Y SERVICIOS (CBS) " dataDxfId="218"/>
    <tableColumn id="2" name="DESCRIPCIÓN DE LA COMPRA O CONTRATACIÓN" dataDxfId="217"/>
    <tableColumn id="18" name="UNIDAD DE MEDIDA" dataDxfId="216"/>
    <tableColumn id="3" name="PRIMER TRIMESTRE" dataDxfId="215"/>
    <tableColumn id="4" name="SEGUNDO TRIMESTRE" dataDxfId="214"/>
    <tableColumn id="5" name="TERCER TRIMESTRE" dataDxfId="213"/>
    <tableColumn id="12" name="CUARTO TRIMESTRE" dataDxfId="212"/>
    <tableColumn id="7" name="CANTIDAD TOTAL" dataDxfId="211">
      <calculatedColumnFormula>SUM('PACC Consolidado'!$D11:$G11)</calculatedColumnFormula>
    </tableColumn>
    <tableColumn id="20" name="PRECIO UNITARIO ESTIMADO" dataDxfId="210"/>
    <tableColumn id="6" name="COSTO TOTAL UNITARIO ESTIMADO" dataDxfId="209">
      <calculatedColumnFormula>+H11*I11</calculatedColumnFormula>
    </tableColumn>
    <tableColumn id="10" name="COSTO TOTAL POR CÓDIGO DE CATÁLOGO DE BIENES Y SERVICIOS (CBS)" dataDxfId="208">
      <calculatedColumnFormula>SUM(J11:J15)</calculatedColumnFormula>
    </tableColumn>
    <tableColumn id="14" name=" PROCEDIMIENTO DE SELECCIÓN " dataDxfId="207"/>
    <tableColumn id="17" name="FUENTE DE FINANCIAMIENTO" dataDxfId="206"/>
    <tableColumn id="8" name="VALOR ADQUIRIDO" dataDxfId="205"/>
    <tableColumn id="9" name="OBSERVACIÓN" dataDxfId="204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id="5" name="Tabla132456" displayName="Tabla132456" ref="A10:O146" insertRowShift="1" totalsRowShown="0" headerRowDxfId="203" dataDxfId="202">
  <autoFilter ref="A10:O146"/>
  <sortState ref="A11:O146">
    <sortCondition ref="B11"/>
  </sortState>
  <tableColumns count="15">
    <tableColumn id="1" name="CÓDIGO DEL CATÁLOGO DE BIENES Y SERVICIOS (CBS) " dataDxfId="201"/>
    <tableColumn id="2" name="DESCRIPCIÓN DE LA COMPRA O CONTRATACIÓN" dataDxfId="200"/>
    <tableColumn id="18" name="UNIDAD DE MEDIDA" dataDxfId="199"/>
    <tableColumn id="3" name="PRIMER TRIMESTRE" dataDxfId="198"/>
    <tableColumn id="4" name="SEGUNDO TRIMESTRE" dataDxfId="197"/>
    <tableColumn id="5" name="TERCER TRIMESTRE" dataDxfId="196"/>
    <tableColumn id="12" name="CUARTO TRIMESTRE" dataDxfId="195"/>
    <tableColumn id="7" name="CANTIDAD TOTAL" dataDxfId="194">
      <calculatedColumnFormula>SUM('PACC Consolidado'!$D11:$G11)</calculatedColumnFormula>
    </tableColumn>
    <tableColumn id="20" name="PRECIO UNITARIO ESTIMADO" dataDxfId="193"/>
    <tableColumn id="6" name="COSTO TOTAL UNITARIO ESTIMADO" dataDxfId="192">
      <calculatedColumnFormula>+H11*I11</calculatedColumnFormula>
    </tableColumn>
    <tableColumn id="10" name="COSTO TOTAL POR CÓDIGO DE CATÁLOGO DE BIENES Y SERVICIOS (CBS)" dataDxfId="191">
      <calculatedColumnFormula>SUM(J11:J15)</calculatedColumnFormula>
    </tableColumn>
    <tableColumn id="14" name=" PROCEDIMIENTO DE SELECCIÓN " dataDxfId="190"/>
    <tableColumn id="17" name="FUENTE DE FINANCIAMIENTO" dataDxfId="189"/>
    <tableColumn id="8" name="VALOR ADQUIRIDO" dataDxfId="188"/>
    <tableColumn id="9" name="OBSERVACIÓN" dataDxfId="187"/>
  </tableColumns>
  <tableStyleInfo name="TableStyleMedium9" showFirstColumn="0" showLastColumn="0" showRowStripes="1" showColumnStripes="0"/>
</table>
</file>

<file path=xl/tables/table5.xml><?xml version="1.0" encoding="utf-8"?>
<table xmlns="http://schemas.openxmlformats.org/spreadsheetml/2006/main" id="6" name="Tabla1324567" displayName="Tabla1324567" ref="A10:O146" insertRowShift="1" totalsRowShown="0" headerRowDxfId="186" dataDxfId="185">
  <autoFilter ref="A10:O146"/>
  <sortState ref="A11:O146">
    <sortCondition ref="B11"/>
  </sortState>
  <tableColumns count="15">
    <tableColumn id="1" name="CÓDIGO DEL CATÁLOGO DE BIENES Y SERVICIOS (CBS) " dataDxfId="184"/>
    <tableColumn id="2" name="DESCRIPCIÓN DE LA COMPRA O CONTRATACIÓN" dataDxfId="183"/>
    <tableColumn id="18" name="UNIDAD DE MEDIDA" dataDxfId="182"/>
    <tableColumn id="3" name="PRIMER TRIMESTRE" dataDxfId="181"/>
    <tableColumn id="4" name="SEGUNDO TRIMESTRE" dataDxfId="180"/>
    <tableColumn id="5" name="TERCER TRIMESTRE" dataDxfId="179"/>
    <tableColumn id="12" name="CUARTO TRIMESTRE" dataDxfId="178"/>
    <tableColumn id="7" name="CANTIDAD TOTAL" dataDxfId="177">
      <calculatedColumnFormula>SUM('PACC Consolidado'!$D11:$G11)</calculatedColumnFormula>
    </tableColumn>
    <tableColumn id="20" name="PRECIO UNITARIO ESTIMADO" dataDxfId="176"/>
    <tableColumn id="6" name="COSTO TOTAL UNITARIO ESTIMADO" dataDxfId="175">
      <calculatedColumnFormula>+H11*I11</calculatedColumnFormula>
    </tableColumn>
    <tableColumn id="10" name="COSTO TOTAL POR CÓDIGO DE CATÁLOGO DE BIENES Y SERVICIOS (CBS)" dataDxfId="174">
      <calculatedColumnFormula>SUM(J11:J15)</calculatedColumnFormula>
    </tableColumn>
    <tableColumn id="14" name=" PROCEDIMIENTO DE SELECCIÓN " dataDxfId="173"/>
    <tableColumn id="17" name="FUENTE DE FINANCIAMIENTO" dataDxfId="172"/>
    <tableColumn id="8" name="VALOR ADQUIRIDO" dataDxfId="171"/>
    <tableColumn id="9" name="OBSERVACIÓN" dataDxfId="170"/>
  </tableColumns>
  <tableStyleInfo name="TableStyleMedium9" showFirstColumn="0" showLastColumn="0" showRowStripes="1" showColumnStripes="0"/>
</table>
</file>

<file path=xl/tables/table6.xml><?xml version="1.0" encoding="utf-8"?>
<table xmlns="http://schemas.openxmlformats.org/spreadsheetml/2006/main" id="7" name="Tabla1324568" displayName="Tabla1324568" ref="A10:O146" insertRowShift="1" totalsRowShown="0" headerRowDxfId="169" dataDxfId="168">
  <autoFilter ref="A10:O146"/>
  <sortState ref="A11:O146">
    <sortCondition ref="B11"/>
  </sortState>
  <tableColumns count="15">
    <tableColumn id="1" name="CÓDIGO DEL CATÁLOGO DE BIENES Y SERVICIOS (CBS) " dataDxfId="167"/>
    <tableColumn id="2" name="DESCRIPCIÓN DE LA COMPRA O CONTRATACIÓN" dataDxfId="166"/>
    <tableColumn id="18" name="UNIDAD DE MEDIDA" dataDxfId="165"/>
    <tableColumn id="3" name="PRIMER TRIMESTRE" dataDxfId="164"/>
    <tableColumn id="4" name="SEGUNDO TRIMESTRE" dataDxfId="163"/>
    <tableColumn id="5" name="TERCER TRIMESTRE" dataDxfId="162"/>
    <tableColumn id="12" name="CUARTO TRIMESTRE" dataDxfId="161"/>
    <tableColumn id="7" name="CANTIDAD TOTAL" dataDxfId="160">
      <calculatedColumnFormula>SUM('PACC Consolidado'!$D11:$G11)</calculatedColumnFormula>
    </tableColumn>
    <tableColumn id="20" name="PRECIO UNITARIO ESTIMADO" dataDxfId="159"/>
    <tableColumn id="6" name="COSTO TOTAL UNITARIO ESTIMADO" dataDxfId="158">
      <calculatedColumnFormula>+H11*I11</calculatedColumnFormula>
    </tableColumn>
    <tableColumn id="10" name="COSTO TOTAL POR CÓDIGO DE CATÁLOGO DE BIENES Y SERVICIOS (CBS)" dataDxfId="157">
      <calculatedColumnFormula>SUM(J11:J15)</calculatedColumnFormula>
    </tableColumn>
    <tableColumn id="14" name=" PROCEDIMIENTO DE SELECCIÓN " dataDxfId="156"/>
    <tableColumn id="17" name="FUENTE DE FINANCIAMIENTO" dataDxfId="155"/>
    <tableColumn id="8" name="VALOR ADQUIRIDO" dataDxfId="154"/>
    <tableColumn id="9" name="OBSERVACIÓN" dataDxfId="153"/>
  </tableColumns>
  <tableStyleInfo name="TableStyleMedium9" showFirstColumn="0" showLastColumn="0" showRowStripes="1" showColumnStripes="0"/>
</table>
</file>

<file path=xl/tables/table7.xml><?xml version="1.0" encoding="utf-8"?>
<table xmlns="http://schemas.openxmlformats.org/spreadsheetml/2006/main" id="8" name="Tabla1324569" displayName="Tabla1324569" ref="A10:O146" insertRowShift="1" totalsRowShown="0" headerRowDxfId="152" dataDxfId="151">
  <autoFilter ref="A10:O146"/>
  <sortState ref="A11:O146">
    <sortCondition ref="B11"/>
  </sortState>
  <tableColumns count="15">
    <tableColumn id="1" name="CÓDIGO DEL CATÁLOGO DE BIENES Y SERVICIOS (CBS) " dataDxfId="150"/>
    <tableColumn id="2" name="DESCRIPCIÓN DE LA COMPRA O CONTRATACIÓN" dataDxfId="149"/>
    <tableColumn id="18" name="UNIDAD DE MEDIDA" dataDxfId="148"/>
    <tableColumn id="3" name="PRIMER TRIMESTRE" dataDxfId="147"/>
    <tableColumn id="4" name="SEGUNDO TRIMESTRE" dataDxfId="146"/>
    <tableColumn id="5" name="TERCER TRIMESTRE" dataDxfId="145"/>
    <tableColumn id="12" name="CUARTO TRIMESTRE" dataDxfId="144"/>
    <tableColumn id="7" name="CANTIDAD TOTAL" dataDxfId="143">
      <calculatedColumnFormula>SUM('PACC Consolidado'!$D11:$G11)</calculatedColumnFormula>
    </tableColumn>
    <tableColumn id="20" name="PRECIO UNITARIO ESTIMADO" dataDxfId="142"/>
    <tableColumn id="6" name="COSTO TOTAL UNITARIO ESTIMADO" dataDxfId="141">
      <calculatedColumnFormula>+H11*I11</calculatedColumnFormula>
    </tableColumn>
    <tableColumn id="10" name="COSTO TOTAL POR CÓDIGO DE CATÁLOGO DE BIENES Y SERVICIOS (CBS)" dataDxfId="140">
      <calculatedColumnFormula>SUM(J11:J15)</calculatedColumnFormula>
    </tableColumn>
    <tableColumn id="14" name=" PROCEDIMIENTO DE SELECCIÓN " dataDxfId="139"/>
    <tableColumn id="17" name="FUENTE DE FINANCIAMIENTO" dataDxfId="138"/>
    <tableColumn id="8" name="VALOR ADQUIRIDO" dataDxfId="137"/>
    <tableColumn id="9" name="OBSERVACIÓN" dataDxfId="136"/>
  </tableColumns>
  <tableStyleInfo name="TableStyleMedium9" showFirstColumn="0" showLastColumn="0" showRowStripes="1" showColumnStripes="0"/>
</table>
</file>

<file path=xl/tables/table8.xml><?xml version="1.0" encoding="utf-8"?>
<table xmlns="http://schemas.openxmlformats.org/spreadsheetml/2006/main" id="9" name="Tabla13245610" displayName="Tabla13245610" ref="A10:O146" insertRowShift="1" totalsRowShown="0" headerRowDxfId="135" dataDxfId="134">
  <autoFilter ref="A10:O146"/>
  <sortState ref="A11:O146">
    <sortCondition ref="B11"/>
  </sortState>
  <tableColumns count="15">
    <tableColumn id="1" name="CÓDIGO DEL CATÁLOGO DE BIENES Y SERVICIOS (CBS) " dataDxfId="133"/>
    <tableColumn id="2" name="DESCRIPCIÓN DE LA COMPRA O CONTRATACIÓN" dataDxfId="132"/>
    <tableColumn id="18" name="UNIDAD DE MEDIDA" dataDxfId="131"/>
    <tableColumn id="3" name="PRIMER TRIMESTRE" dataDxfId="130"/>
    <tableColumn id="4" name="SEGUNDO TRIMESTRE" dataDxfId="129"/>
    <tableColumn id="5" name="TERCER TRIMESTRE" dataDxfId="128"/>
    <tableColumn id="12" name="CUARTO TRIMESTRE" dataDxfId="127"/>
    <tableColumn id="7" name="CANTIDAD TOTAL" dataDxfId="126">
      <calculatedColumnFormula>SUM('PACC Consolidado'!$D11:$G11)</calculatedColumnFormula>
    </tableColumn>
    <tableColumn id="20" name="PRECIO UNITARIO ESTIMADO" dataDxfId="125"/>
    <tableColumn id="6" name="COSTO TOTAL UNITARIO ESTIMADO" dataDxfId="124">
      <calculatedColumnFormula>+H11*I11</calculatedColumnFormula>
    </tableColumn>
    <tableColumn id="10" name="COSTO TOTAL POR CÓDIGO DE CATÁLOGO DE BIENES Y SERVICIOS (CBS)" dataDxfId="123">
      <calculatedColumnFormula>SUM(J11:J15)</calculatedColumnFormula>
    </tableColumn>
    <tableColumn id="14" name=" PROCEDIMIENTO DE SELECCIÓN " dataDxfId="122"/>
    <tableColumn id="17" name="FUENTE DE FINANCIAMIENTO" dataDxfId="121"/>
    <tableColumn id="8" name="VALOR ADQUIRIDO" dataDxfId="120"/>
    <tableColumn id="9" name="OBSERVACIÓN" dataDxfId="119"/>
  </tableColumns>
  <tableStyleInfo name="TableStyleMedium9" showFirstColumn="0" showLastColumn="0" showRowStripes="1" showColumnStripes="0"/>
</table>
</file>

<file path=xl/tables/table9.xml><?xml version="1.0" encoding="utf-8"?>
<table xmlns="http://schemas.openxmlformats.org/spreadsheetml/2006/main" id="10" name="Tabla13245611" displayName="Tabla13245611" ref="A10:O146" insertRowShift="1" totalsRowShown="0" headerRowDxfId="118" dataDxfId="117">
  <autoFilter ref="A10:O146"/>
  <sortState ref="A11:O146">
    <sortCondition ref="B25"/>
  </sortState>
  <tableColumns count="15">
    <tableColumn id="1" name="CÓDIGO DEL CATÁLOGO DE BIENES Y SERVICIOS (CBS) " dataDxfId="116"/>
    <tableColumn id="2" name="DESCRIPCIÓN DE LA COMPRA O CONTRATACIÓN" dataDxfId="115"/>
    <tableColumn id="18" name="UNIDAD DE MEDIDA" dataDxfId="114"/>
    <tableColumn id="3" name="PRIMER TRIMESTRE" dataDxfId="113"/>
    <tableColumn id="4" name="SEGUNDO TRIMESTRE" dataDxfId="112"/>
    <tableColumn id="5" name="TERCER TRIMESTRE" dataDxfId="111"/>
    <tableColumn id="12" name="CUARTO TRIMESTRE" dataDxfId="110"/>
    <tableColumn id="7" name="CANTIDAD TOTAL" dataDxfId="109">
      <calculatedColumnFormula>SUM('PACC Consolidado'!$D11:$G11)</calculatedColumnFormula>
    </tableColumn>
    <tableColumn id="20" name="PRECIO UNITARIO ESTIMADO" dataDxfId="108"/>
    <tableColumn id="6" name="COSTO TOTAL UNITARIO ESTIMADO" dataDxfId="107">
      <calculatedColumnFormula>+H11*I11</calculatedColumnFormula>
    </tableColumn>
    <tableColumn id="10" name="COSTO TOTAL POR CÓDIGO DE CATÁLOGO DE BIENES Y SERVICIOS (CBS)" dataDxfId="106">
      <calculatedColumnFormula>SUM(J11:J15)</calculatedColumnFormula>
    </tableColumn>
    <tableColumn id="14" name=" PROCEDIMIENTO DE SELECCIÓN " dataDxfId="105"/>
    <tableColumn id="17" name="FUENTE DE FINANCIAMIENTO" dataDxfId="104"/>
    <tableColumn id="8" name="VALOR ADQUIRIDO" dataDxfId="103"/>
    <tableColumn id="9" name="OBSERVACIÓN" dataDxfId="10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371"/>
  <sheetViews>
    <sheetView zoomScale="70" zoomScaleNormal="70" workbookViewId="0">
      <selection activeCell="C4" sqref="C4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4" width="7.5703125" style="25" customWidth="1"/>
    <col min="5" max="5" width="8" style="25" customWidth="1"/>
    <col min="6" max="7" width="7.42578125" style="25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0" t="s">
        <v>384</v>
      </c>
      <c r="C11" s="30" t="s">
        <v>385</v>
      </c>
      <c r="D11" s="30">
        <v>16</v>
      </c>
      <c r="E11" s="30">
        <v>16</v>
      </c>
      <c r="F11" s="30">
        <v>16</v>
      </c>
      <c r="G11" s="30">
        <v>16</v>
      </c>
      <c r="H11" s="31">
        <f t="shared" ref="H11:H29" si="0">SUM(D11:G11)</f>
        <v>64</v>
      </c>
      <c r="I11" s="8"/>
      <c r="J11" s="8">
        <f>+Tabla132[[#This Row],[CANTIDAD TOTAL]]*Tabla132[[#This Row],[PRECIO UNITARIO ESTIMADO]]</f>
        <v>0</v>
      </c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2" t="s">
        <v>403</v>
      </c>
      <c r="C12" s="32" t="s">
        <v>394</v>
      </c>
      <c r="D12" s="32">
        <v>2</v>
      </c>
      <c r="E12" s="32">
        <v>2</v>
      </c>
      <c r="F12" s="32">
        <v>2</v>
      </c>
      <c r="G12" s="32">
        <v>2</v>
      </c>
      <c r="H12" s="34">
        <f t="shared" si="0"/>
        <v>8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2" t="s">
        <v>400</v>
      </c>
      <c r="C13" s="32" t="s">
        <v>387</v>
      </c>
      <c r="D13" s="32">
        <v>3</v>
      </c>
      <c r="E13" s="32">
        <v>3</v>
      </c>
      <c r="F13" s="32">
        <v>3</v>
      </c>
      <c r="G13" s="32">
        <v>3</v>
      </c>
      <c r="H13" s="34">
        <f t="shared" si="0"/>
        <v>12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2" t="s">
        <v>390</v>
      </c>
      <c r="C14" s="32" t="s">
        <v>391</v>
      </c>
      <c r="D14" s="32">
        <v>30</v>
      </c>
      <c r="E14" s="32">
        <v>30</v>
      </c>
      <c r="F14" s="32">
        <v>30</v>
      </c>
      <c r="G14" s="32">
        <v>30</v>
      </c>
      <c r="H14" s="34">
        <f t="shared" si="0"/>
        <v>120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2" t="s">
        <v>397</v>
      </c>
      <c r="C15" s="32" t="s">
        <v>387</v>
      </c>
      <c r="D15" s="32">
        <v>2</v>
      </c>
      <c r="E15" s="32">
        <v>0</v>
      </c>
      <c r="F15" s="32">
        <v>0</v>
      </c>
      <c r="G15" s="32">
        <v>2</v>
      </c>
      <c r="H15" s="34">
        <f t="shared" si="0"/>
        <v>4</v>
      </c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2" t="s">
        <v>393</v>
      </c>
      <c r="C16" s="32" t="s">
        <v>389</v>
      </c>
      <c r="D16" s="32">
        <v>1</v>
      </c>
      <c r="E16" s="32">
        <v>1</v>
      </c>
      <c r="F16" s="32">
        <v>1</v>
      </c>
      <c r="G16" s="32">
        <v>1</v>
      </c>
      <c r="H16" s="34">
        <f t="shared" si="0"/>
        <v>4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2" t="s">
        <v>392</v>
      </c>
      <c r="C17" s="32" t="s">
        <v>389</v>
      </c>
      <c r="D17" s="32">
        <v>1</v>
      </c>
      <c r="E17" s="32">
        <v>1</v>
      </c>
      <c r="F17" s="32">
        <v>1</v>
      </c>
      <c r="G17" s="32">
        <v>1</v>
      </c>
      <c r="H17" s="34">
        <f t="shared" si="0"/>
        <v>4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32" t="s">
        <v>401</v>
      </c>
      <c r="C18" s="32" t="s">
        <v>402</v>
      </c>
      <c r="D18" s="32">
        <v>70</v>
      </c>
      <c r="E18" s="32">
        <v>70</v>
      </c>
      <c r="F18" s="32">
        <v>70</v>
      </c>
      <c r="G18" s="32">
        <v>70</v>
      </c>
      <c r="H18" s="34">
        <f t="shared" si="0"/>
        <v>280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32" t="s">
        <v>388</v>
      </c>
      <c r="C19" s="32" t="s">
        <v>389</v>
      </c>
      <c r="D19" s="32">
        <v>3</v>
      </c>
      <c r="E19" s="32">
        <v>2</v>
      </c>
      <c r="F19" s="32">
        <v>2</v>
      </c>
      <c r="G19" s="32">
        <v>2</v>
      </c>
      <c r="H19" s="34">
        <f t="shared" si="0"/>
        <v>9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32" t="s">
        <v>458</v>
      </c>
      <c r="C20" s="32" t="s">
        <v>394</v>
      </c>
      <c r="D20" s="32">
        <v>1</v>
      </c>
      <c r="E20" s="32">
        <v>1</v>
      </c>
      <c r="F20" s="32">
        <v>1</v>
      </c>
      <c r="G20" s="32">
        <v>1</v>
      </c>
      <c r="H20" s="34">
        <f t="shared" si="0"/>
        <v>4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32" t="s">
        <v>407</v>
      </c>
      <c r="C21" s="32" t="s">
        <v>408</v>
      </c>
      <c r="D21" s="32">
        <v>1</v>
      </c>
      <c r="E21" s="32"/>
      <c r="F21" s="32">
        <v>1</v>
      </c>
      <c r="G21" s="32"/>
      <c r="H21" s="34">
        <f t="shared" si="0"/>
        <v>2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32" t="s">
        <v>405</v>
      </c>
      <c r="C22" s="32" t="s">
        <v>387</v>
      </c>
      <c r="D22" s="32">
        <v>4</v>
      </c>
      <c r="E22" s="32">
        <v>4</v>
      </c>
      <c r="F22" s="32">
        <v>4</v>
      </c>
      <c r="G22" s="32">
        <v>4</v>
      </c>
      <c r="H22" s="34">
        <f t="shared" si="0"/>
        <v>16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32" t="s">
        <v>396</v>
      </c>
      <c r="C23" s="32" t="s">
        <v>385</v>
      </c>
      <c r="D23" s="32">
        <v>6</v>
      </c>
      <c r="E23" s="32">
        <v>0</v>
      </c>
      <c r="F23" s="32">
        <v>6</v>
      </c>
      <c r="G23" s="32">
        <v>0</v>
      </c>
      <c r="H23" s="34">
        <f t="shared" si="0"/>
        <v>12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30" t="s">
        <v>382</v>
      </c>
      <c r="C24" s="30" t="s">
        <v>383</v>
      </c>
      <c r="D24" s="30">
        <v>9</v>
      </c>
      <c r="E24" s="30">
        <v>10</v>
      </c>
      <c r="F24" s="30">
        <v>8</v>
      </c>
      <c r="G24" s="30">
        <v>9</v>
      </c>
      <c r="H24" s="31">
        <f t="shared" si="0"/>
        <v>36</v>
      </c>
      <c r="I24" s="8"/>
      <c r="J24" s="8">
        <f>+Tabla132[[#This Row],[CANTIDAD TOTAL]]*Tabla132[[#This Row],[PRECIO UNITARIO ESTIMADO]]</f>
        <v>0</v>
      </c>
      <c r="K24" s="8">
        <f>SUM(J24:J25)</f>
        <v>0</v>
      </c>
      <c r="L24" s="6" t="s">
        <v>17</v>
      </c>
      <c r="M24" s="6" t="s">
        <v>379</v>
      </c>
      <c r="N24" s="8"/>
      <c r="O24" s="6"/>
      <c r="T24" s="4" t="s">
        <v>39</v>
      </c>
      <c r="W24" s="11"/>
    </row>
    <row r="25" spans="1:23" ht="18.75">
      <c r="A25" s="6"/>
      <c r="B25" s="32" t="s">
        <v>398</v>
      </c>
      <c r="C25" s="32" t="s">
        <v>399</v>
      </c>
      <c r="D25" s="32">
        <v>1</v>
      </c>
      <c r="E25" s="32">
        <v>1</v>
      </c>
      <c r="F25" s="32">
        <v>1</v>
      </c>
      <c r="G25" s="32">
        <v>1</v>
      </c>
      <c r="H25" s="34">
        <f t="shared" si="0"/>
        <v>4</v>
      </c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32" t="s">
        <v>395</v>
      </c>
      <c r="C26" s="32" t="s">
        <v>387</v>
      </c>
      <c r="D26" s="32">
        <v>6</v>
      </c>
      <c r="E26" s="32">
        <v>6</v>
      </c>
      <c r="F26" s="32">
        <v>6</v>
      </c>
      <c r="G26" s="32">
        <v>6</v>
      </c>
      <c r="H26" s="34">
        <f t="shared" si="0"/>
        <v>24</v>
      </c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32" t="s">
        <v>406</v>
      </c>
      <c r="C27" s="32" t="s">
        <v>385</v>
      </c>
      <c r="D27" s="32">
        <v>3</v>
      </c>
      <c r="E27" s="32"/>
      <c r="F27" s="32"/>
      <c r="G27" s="32">
        <v>3</v>
      </c>
      <c r="H27" s="34">
        <f t="shared" si="0"/>
        <v>6</v>
      </c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32" t="s">
        <v>404</v>
      </c>
      <c r="C28" s="32" t="s">
        <v>387</v>
      </c>
      <c r="D28" s="32">
        <v>1</v>
      </c>
      <c r="E28" s="32">
        <v>1</v>
      </c>
      <c r="F28" s="32">
        <v>1</v>
      </c>
      <c r="G28" s="32">
        <v>1</v>
      </c>
      <c r="H28" s="34">
        <f t="shared" si="0"/>
        <v>4</v>
      </c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30" t="s">
        <v>386</v>
      </c>
      <c r="C29" s="32" t="s">
        <v>387</v>
      </c>
      <c r="D29" s="32">
        <v>18</v>
      </c>
      <c r="E29" s="32">
        <v>18</v>
      </c>
      <c r="F29" s="32">
        <v>18</v>
      </c>
      <c r="G29" s="32">
        <v>18</v>
      </c>
      <c r="H29" s="34">
        <f t="shared" si="0"/>
        <v>72</v>
      </c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32"/>
      <c r="C30" s="32"/>
      <c r="D30" s="32"/>
      <c r="E30" s="32"/>
      <c r="F30" s="32"/>
      <c r="G30" s="32"/>
      <c r="H30" s="34" t="e">
        <f>SUM('PACC Consolidado'!#REF!)</f>
        <v>#REF!</v>
      </c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>
      <c r="A31" s="6"/>
      <c r="B31" s="6"/>
      <c r="C31" s="6"/>
      <c r="D31" s="6"/>
      <c r="E31" s="6"/>
      <c r="F31" s="6"/>
      <c r="G31" s="6"/>
      <c r="H31" s="7"/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>
      <c r="A32" s="6"/>
      <c r="B32" s="6"/>
      <c r="C32" s="6"/>
      <c r="D32" s="6"/>
      <c r="E32" s="6"/>
      <c r="F32" s="6"/>
      <c r="G32" s="6"/>
      <c r="H32" s="7"/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>
      <c r="A33" s="6"/>
      <c r="B33" s="6"/>
      <c r="C33" s="6"/>
      <c r="D33" s="6"/>
      <c r="E33" s="6"/>
      <c r="F33" s="6"/>
      <c r="G33" s="6"/>
      <c r="H33" s="7">
        <f>SUM('PACC Consolidado'!$D33:$G33)</f>
        <v>10</v>
      </c>
      <c r="I33" s="8">
        <v>5</v>
      </c>
      <c r="J33" s="8">
        <f>+H33*I33</f>
        <v>50</v>
      </c>
      <c r="K33" s="8"/>
      <c r="L33" s="6"/>
      <c r="M33" s="6"/>
      <c r="N33" s="8"/>
      <c r="O33" s="6"/>
      <c r="T33" s="4" t="s">
        <v>48</v>
      </c>
      <c r="W33" s="11"/>
    </row>
    <row r="34" spans="1:23">
      <c r="A34" s="6"/>
      <c r="B34" s="6"/>
      <c r="C34" s="6"/>
      <c r="D34" s="6"/>
      <c r="E34" s="6"/>
      <c r="F34" s="6"/>
      <c r="G34" s="6"/>
      <c r="H34" s="7" t="e">
        <f>SUM('PACC Consolidado'!#REF!)</f>
        <v>#REF!</v>
      </c>
      <c r="I34" s="8"/>
      <c r="J34" s="8" t="e">
        <f>+H34*I34</f>
        <v>#REF!</v>
      </c>
      <c r="K34" s="8"/>
      <c r="L34" s="6"/>
      <c r="M34" s="6"/>
      <c r="N34" s="8"/>
      <c r="O34" s="6"/>
      <c r="T34" s="4" t="s">
        <v>49</v>
      </c>
      <c r="W34" s="11"/>
    </row>
    <row r="35" spans="1:23">
      <c r="A35" s="6"/>
      <c r="B35" s="6"/>
      <c r="C35" s="6"/>
      <c r="D35" s="6"/>
      <c r="E35" s="6"/>
      <c r="F35" s="6"/>
      <c r="G35" s="6"/>
      <c r="H35" s="7"/>
      <c r="I35" s="8"/>
      <c r="J35" s="8">
        <f>+H35*I35</f>
        <v>0</v>
      </c>
      <c r="K35" s="8"/>
      <c r="L35" s="6"/>
      <c r="M35" s="6"/>
      <c r="N35" s="8"/>
      <c r="O35" s="6"/>
      <c r="T35" s="4" t="s">
        <v>50</v>
      </c>
      <c r="W35" s="11"/>
    </row>
    <row r="36" spans="1:23">
      <c r="A36" s="6"/>
      <c r="B36" s="6"/>
      <c r="C36" s="6"/>
      <c r="D36" s="6"/>
      <c r="E36" s="6"/>
      <c r="F36" s="6"/>
      <c r="G36" s="6"/>
      <c r="H36" s="7"/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>
      <c r="A37" s="6"/>
      <c r="B37" s="6"/>
      <c r="C37" s="6"/>
      <c r="D37" s="6"/>
      <c r="E37" s="6"/>
      <c r="F37" s="6"/>
      <c r="G37" s="6"/>
      <c r="H37" s="7"/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>
      <c r="A38" s="6"/>
      <c r="B38" s="6"/>
      <c r="C38" s="6"/>
      <c r="D38" s="6"/>
      <c r="E38" s="6"/>
      <c r="F38" s="6"/>
      <c r="G38" s="6"/>
      <c r="H38" s="7"/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>
      <c r="A39" s="6"/>
      <c r="B39" s="6"/>
      <c r="C39" s="6"/>
      <c r="D39" s="6"/>
      <c r="E39" s="6"/>
      <c r="F39" s="6"/>
      <c r="G39" s="6"/>
      <c r="H39" s="7"/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>
      <c r="A40" s="6"/>
      <c r="B40" s="6"/>
      <c r="C40" s="6"/>
      <c r="D40" s="6"/>
      <c r="E40" s="6"/>
      <c r="F40" s="6"/>
      <c r="G40" s="6"/>
      <c r="H40" s="7"/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>
      <c r="A41" s="6"/>
      <c r="B41" s="6"/>
      <c r="C41" s="6"/>
      <c r="D41" s="6"/>
      <c r="E41" s="6"/>
      <c r="F41" s="6"/>
      <c r="G41" s="6"/>
      <c r="H41" s="7"/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>
      <c r="A42" s="6"/>
      <c r="B42" s="6"/>
      <c r="C42" s="6"/>
      <c r="D42" s="6"/>
      <c r="E42" s="6"/>
      <c r="F42" s="6"/>
      <c r="G42" s="6"/>
      <c r="H42" s="7"/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>
      <c r="A43" s="6"/>
      <c r="B43" s="6"/>
      <c r="C43" s="6"/>
      <c r="D43" s="6"/>
      <c r="E43" s="6"/>
      <c r="F43" s="6"/>
      <c r="G43" s="6"/>
      <c r="H43" s="7"/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>
      <c r="A44" s="6"/>
      <c r="B44" s="6"/>
      <c r="C44" s="6"/>
      <c r="D44" s="6"/>
      <c r="E44" s="6"/>
      <c r="F44" s="6"/>
      <c r="G44" s="6"/>
      <c r="H44" s="7"/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>
      <c r="A45" s="6"/>
      <c r="B45" s="6"/>
      <c r="C45" s="6"/>
      <c r="D45" s="6"/>
      <c r="E45" s="6"/>
      <c r="F45" s="6"/>
      <c r="G45" s="6"/>
      <c r="H45" s="7"/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>
      <c r="A46" s="6"/>
      <c r="B46" s="6"/>
      <c r="C46" s="6"/>
      <c r="D46" s="6"/>
      <c r="E46" s="6"/>
      <c r="F46" s="6"/>
      <c r="G46" s="6"/>
      <c r="H46" s="7"/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>
      <c r="A47" s="6"/>
      <c r="B47" s="6"/>
      <c r="C47" s="6"/>
      <c r="D47" s="6"/>
      <c r="E47" s="6"/>
      <c r="F47" s="6"/>
      <c r="G47" s="6"/>
      <c r="H47" s="7"/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>
      <c r="A48" s="6"/>
      <c r="B48" s="6"/>
      <c r="C48" s="6"/>
      <c r="D48" s="6"/>
      <c r="E48" s="6"/>
      <c r="F48" s="6"/>
      <c r="G48" s="6"/>
      <c r="H48" s="7"/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>
      <c r="A49" s="6"/>
      <c r="B49" s="6"/>
      <c r="C49" s="6"/>
      <c r="D49" s="6"/>
      <c r="E49" s="6"/>
      <c r="F49" s="6"/>
      <c r="G49" s="6"/>
      <c r="H49" s="7"/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>
      <c r="A50" s="6"/>
      <c r="B50" s="6"/>
      <c r="C50" s="6"/>
      <c r="D50" s="6"/>
      <c r="E50" s="6"/>
      <c r="F50" s="6"/>
      <c r="G50" s="6"/>
      <c r="H50" s="7"/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>
      <c r="A51" s="6"/>
      <c r="B51" s="6"/>
      <c r="C51" s="6"/>
      <c r="D51" s="6"/>
      <c r="E51" s="6"/>
      <c r="F51" s="6"/>
      <c r="G51" s="6"/>
      <c r="H51" s="7"/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>
      <c r="A52" s="6"/>
      <c r="B52" s="6"/>
      <c r="C52" s="6"/>
      <c r="D52" s="6"/>
      <c r="E52" s="6"/>
      <c r="F52" s="6"/>
      <c r="G52" s="6"/>
      <c r="H52" s="7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1">+H107*I107</f>
        <v>0</v>
      </c>
      <c r="K107" s="8" t="e">
        <f t="shared" ref="K107:K146" si="2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1"/>
        <v>#REF!</v>
      </c>
      <c r="K109" s="8" t="e">
        <f t="shared" si="2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1"/>
        <v>0</v>
      </c>
      <c r="K111" s="8" t="e">
        <f t="shared" si="2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1"/>
        <v>0</v>
      </c>
      <c r="K112" s="8" t="e">
        <f t="shared" si="2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1"/>
        <v>#REF!</v>
      </c>
      <c r="K120" s="8" t="e">
        <f t="shared" si="2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1"/>
        <v>#REF!</v>
      </c>
      <c r="K121" s="8" t="e">
        <f t="shared" si="2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1"/>
        <v>0</v>
      </c>
      <c r="K122" s="8" t="e">
        <f t="shared" si="2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1"/>
        <v>0</v>
      </c>
      <c r="K123" s="8" t="e">
        <f t="shared" si="2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1"/>
        <v>#REF!</v>
      </c>
      <c r="K126" s="8" t="e">
        <f t="shared" si="2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1"/>
        <v>0</v>
      </c>
      <c r="K128" s="8" t="e">
        <f t="shared" si="2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1"/>
        <v>#REF!</v>
      </c>
      <c r="K131" s="8" t="e">
        <f t="shared" si="2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1"/>
        <v>0</v>
      </c>
      <c r="K133" s="8" t="e">
        <f t="shared" si="2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1"/>
        <v>#REF!</v>
      </c>
      <c r="K138" s="8" t="e">
        <f t="shared" si="2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1"/>
        <v>0</v>
      </c>
      <c r="K140" s="8" t="e">
        <f t="shared" si="2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1"/>
        <v>#REF!</v>
      </c>
      <c r="K145" s="8" t="e">
        <f t="shared" si="2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1"/>
        <v>#REF!</v>
      </c>
      <c r="K146" s="8" t="e">
        <f t="shared" si="2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xWindow="149" yWindow="498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07:G146 D11:G11 D16:G1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W371"/>
  <sheetViews>
    <sheetView topLeftCell="A9" workbookViewId="0">
      <selection activeCell="B11" sqref="B11:G21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5" t="s">
        <v>527</v>
      </c>
      <c r="C11" s="35">
        <v>24</v>
      </c>
      <c r="D11" s="35">
        <v>6</v>
      </c>
      <c r="E11" s="35">
        <v>6</v>
      </c>
      <c r="F11" s="35">
        <v>6</v>
      </c>
      <c r="G11" s="35">
        <v>6</v>
      </c>
      <c r="H11" s="34">
        <f t="shared" ref="H11:H21" si="0">SUM(D11:G11)</f>
        <v>24</v>
      </c>
      <c r="I11" s="8"/>
      <c r="J11" s="8"/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5" t="s">
        <v>719</v>
      </c>
      <c r="C12" s="35">
        <v>4</v>
      </c>
      <c r="D12" s="35">
        <v>2</v>
      </c>
      <c r="E12" s="35"/>
      <c r="F12" s="35">
        <v>2</v>
      </c>
      <c r="G12" s="35"/>
      <c r="H12" s="34">
        <f t="shared" si="0"/>
        <v>4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5" t="s">
        <v>715</v>
      </c>
      <c r="C13" s="35">
        <v>8</v>
      </c>
      <c r="D13" s="35">
        <v>2</v>
      </c>
      <c r="E13" s="35">
        <v>2</v>
      </c>
      <c r="F13" s="35">
        <v>2</v>
      </c>
      <c r="G13" s="35">
        <v>2</v>
      </c>
      <c r="H13" s="34">
        <f t="shared" si="0"/>
        <v>8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5" t="s">
        <v>718</v>
      </c>
      <c r="C14" s="35">
        <v>4</v>
      </c>
      <c r="D14" s="35"/>
      <c r="E14" s="35">
        <v>2</v>
      </c>
      <c r="F14" s="35"/>
      <c r="G14" s="35">
        <v>2</v>
      </c>
      <c r="H14" s="34">
        <f t="shared" si="0"/>
        <v>4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5" t="s">
        <v>713</v>
      </c>
      <c r="C15" s="35">
        <v>48</v>
      </c>
      <c r="D15" s="35">
        <v>12</v>
      </c>
      <c r="E15" s="35">
        <v>12</v>
      </c>
      <c r="F15" s="35">
        <v>12</v>
      </c>
      <c r="G15" s="35">
        <v>12</v>
      </c>
      <c r="H15" s="34">
        <f t="shared" si="0"/>
        <v>48</v>
      </c>
      <c r="I15" s="8"/>
      <c r="J15" s="8">
        <f>+Tabla13245612[[#This Row],[CANTIDAD TOTAL]]*Tabla13245612[[#This Row],[PRECIO UNITARIO ESTIMADO]]</f>
        <v>0</v>
      </c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5" t="s">
        <v>714</v>
      </c>
      <c r="C16" s="35">
        <v>48</v>
      </c>
      <c r="D16" s="35">
        <v>12</v>
      </c>
      <c r="E16" s="35">
        <v>12</v>
      </c>
      <c r="F16" s="35">
        <v>12</v>
      </c>
      <c r="G16" s="35">
        <v>12</v>
      </c>
      <c r="H16" s="34">
        <f t="shared" si="0"/>
        <v>48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5" t="s">
        <v>720</v>
      </c>
      <c r="C17" s="35">
        <v>8</v>
      </c>
      <c r="D17" s="35">
        <v>2</v>
      </c>
      <c r="E17" s="35">
        <v>2</v>
      </c>
      <c r="F17" s="35">
        <v>2</v>
      </c>
      <c r="G17" s="35">
        <v>2</v>
      </c>
      <c r="H17" s="34">
        <f t="shared" si="0"/>
        <v>8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 t="s">
        <v>161</v>
      </c>
      <c r="B18" s="35" t="s">
        <v>712</v>
      </c>
      <c r="C18" s="35">
        <v>32</v>
      </c>
      <c r="D18" s="35">
        <v>8</v>
      </c>
      <c r="E18" s="35">
        <v>8</v>
      </c>
      <c r="F18" s="35">
        <v>8</v>
      </c>
      <c r="G18" s="35">
        <v>8</v>
      </c>
      <c r="H18" s="34">
        <f t="shared" si="0"/>
        <v>32</v>
      </c>
      <c r="I18" s="8"/>
      <c r="J18" s="8">
        <f>+Tabla13245612[[#This Row],[CANTIDAD TOTAL]]*Tabla13245612[[#This Row],[PRECIO UNITARIO ESTIMADO]]</f>
        <v>0</v>
      </c>
      <c r="K18" s="8">
        <f>SUM(J18:J19)</f>
        <v>0</v>
      </c>
      <c r="L18" s="6" t="s">
        <v>17</v>
      </c>
      <c r="M18" s="6" t="s">
        <v>379</v>
      </c>
      <c r="N18" s="8"/>
      <c r="O18" s="6"/>
      <c r="T18" s="4" t="s">
        <v>33</v>
      </c>
      <c r="W18" s="11"/>
    </row>
    <row r="19" spans="1:23" ht="18.75">
      <c r="A19" s="6"/>
      <c r="B19" s="35" t="s">
        <v>515</v>
      </c>
      <c r="C19" s="35">
        <v>12</v>
      </c>
      <c r="D19" s="35">
        <v>3</v>
      </c>
      <c r="E19" s="35">
        <v>3</v>
      </c>
      <c r="F19" s="35">
        <v>3</v>
      </c>
      <c r="G19" s="35">
        <v>3</v>
      </c>
      <c r="H19" s="34">
        <f t="shared" si="0"/>
        <v>12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35" t="s">
        <v>722</v>
      </c>
      <c r="C20" s="35">
        <v>4500</v>
      </c>
      <c r="D20" s="35">
        <v>4500</v>
      </c>
      <c r="E20" s="35"/>
      <c r="F20" s="35"/>
      <c r="G20" s="35"/>
      <c r="H20" s="34">
        <f t="shared" si="0"/>
        <v>4500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35" t="s">
        <v>721</v>
      </c>
      <c r="C21" s="35">
        <v>8</v>
      </c>
      <c r="D21" s="35">
        <v>2</v>
      </c>
      <c r="E21" s="35">
        <v>2</v>
      </c>
      <c r="F21" s="35">
        <v>2</v>
      </c>
      <c r="G21" s="35">
        <v>2</v>
      </c>
      <c r="H21" s="34">
        <f t="shared" si="0"/>
        <v>8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29"/>
      <c r="C22" s="32"/>
      <c r="D22" s="32"/>
      <c r="E22" s="32"/>
      <c r="F22" s="32"/>
      <c r="G22" s="32"/>
      <c r="H22" s="31"/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29"/>
      <c r="C23" s="32"/>
      <c r="D23" s="32"/>
      <c r="E23" s="32"/>
      <c r="F23" s="32"/>
      <c r="G23" s="32"/>
      <c r="H23" s="31"/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29"/>
      <c r="C24" s="32"/>
      <c r="D24" s="32"/>
      <c r="E24" s="32"/>
      <c r="F24" s="32"/>
      <c r="G24" s="32"/>
      <c r="H24" s="31"/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29"/>
      <c r="C25" s="32"/>
      <c r="D25" s="32"/>
      <c r="E25" s="32"/>
      <c r="F25" s="32"/>
      <c r="G25" s="32"/>
      <c r="H25" s="31"/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29"/>
      <c r="C26" s="32"/>
      <c r="D26" s="32"/>
      <c r="E26" s="32"/>
      <c r="F26" s="32"/>
      <c r="G26" s="32"/>
      <c r="H26" s="31"/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29"/>
      <c r="C27" s="32"/>
      <c r="D27" s="32"/>
      <c r="E27" s="32"/>
      <c r="F27" s="32"/>
      <c r="G27" s="32"/>
      <c r="H27" s="31"/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29"/>
      <c r="C28" s="32"/>
      <c r="D28" s="32"/>
      <c r="E28" s="32"/>
      <c r="F28" s="32"/>
      <c r="G28" s="32"/>
      <c r="H28" s="31"/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29"/>
      <c r="C29" s="32"/>
      <c r="D29" s="32"/>
      <c r="E29" s="32"/>
      <c r="F29" s="32"/>
      <c r="G29" s="32"/>
      <c r="H29" s="31"/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29"/>
      <c r="C30" s="32"/>
      <c r="D30" s="32"/>
      <c r="E30" s="32"/>
      <c r="F30" s="32"/>
      <c r="G30" s="32"/>
      <c r="H30" s="31"/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29"/>
      <c r="C31" s="32"/>
      <c r="D31" s="32"/>
      <c r="E31" s="32"/>
      <c r="F31" s="32"/>
      <c r="G31" s="32"/>
      <c r="H31" s="31"/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29"/>
      <c r="C32" s="32"/>
      <c r="D32" s="32"/>
      <c r="E32" s="32"/>
      <c r="F32" s="32"/>
      <c r="G32" s="32"/>
      <c r="H32" s="31"/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29"/>
      <c r="C33" s="32"/>
      <c r="D33" s="32"/>
      <c r="E33" s="32"/>
      <c r="F33" s="32"/>
      <c r="G33" s="32"/>
      <c r="H33" s="31"/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29"/>
      <c r="C34" s="32"/>
      <c r="D34" s="32"/>
      <c r="E34" s="32"/>
      <c r="F34" s="32"/>
      <c r="G34" s="32"/>
      <c r="H34" s="31"/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29"/>
      <c r="C35" s="32"/>
      <c r="D35" s="32"/>
      <c r="E35" s="32"/>
      <c r="F35" s="32"/>
      <c r="G35" s="32"/>
      <c r="H35" s="31"/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29"/>
      <c r="C36" s="32"/>
      <c r="D36" s="32"/>
      <c r="E36" s="32"/>
      <c r="F36" s="32"/>
      <c r="G36" s="32"/>
      <c r="H36" s="31"/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29"/>
      <c r="C37" s="32"/>
      <c r="D37" s="32"/>
      <c r="E37" s="32"/>
      <c r="F37" s="32"/>
      <c r="G37" s="32"/>
      <c r="H37" s="31"/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29"/>
      <c r="C38" s="32"/>
      <c r="D38" s="32"/>
      <c r="E38" s="32"/>
      <c r="F38" s="32"/>
      <c r="G38" s="32"/>
      <c r="H38" s="31"/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29"/>
      <c r="C39" s="32"/>
      <c r="D39" s="32"/>
      <c r="E39" s="32"/>
      <c r="F39" s="32"/>
      <c r="G39" s="32"/>
      <c r="H39" s="31"/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29"/>
      <c r="C40" s="32"/>
      <c r="D40" s="32"/>
      <c r="E40" s="32"/>
      <c r="F40" s="32"/>
      <c r="G40" s="32"/>
      <c r="H40" s="31"/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29"/>
      <c r="C41" s="32"/>
      <c r="D41" s="32"/>
      <c r="E41" s="32"/>
      <c r="F41" s="32"/>
      <c r="G41" s="32"/>
      <c r="H41" s="31"/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29"/>
      <c r="C42" s="32"/>
      <c r="D42" s="32"/>
      <c r="E42" s="32"/>
      <c r="F42" s="32"/>
      <c r="G42" s="32"/>
      <c r="H42" s="31"/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29"/>
      <c r="C43" s="32"/>
      <c r="D43" s="32"/>
      <c r="E43" s="32"/>
      <c r="F43" s="32"/>
      <c r="G43" s="32"/>
      <c r="H43" s="31"/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29"/>
      <c r="C44" s="32"/>
      <c r="D44" s="32"/>
      <c r="E44" s="32"/>
      <c r="F44" s="32"/>
      <c r="G44" s="32"/>
      <c r="H44" s="31"/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29"/>
      <c r="C45" s="32"/>
      <c r="D45" s="32"/>
      <c r="E45" s="32"/>
      <c r="F45" s="32"/>
      <c r="G45" s="32"/>
      <c r="H45" s="31"/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29"/>
      <c r="C46" s="32"/>
      <c r="D46" s="32"/>
      <c r="E46" s="32"/>
      <c r="F46" s="32"/>
      <c r="G46" s="32"/>
      <c r="H46" s="31"/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29"/>
      <c r="C47" s="32"/>
      <c r="D47" s="32"/>
      <c r="E47" s="32"/>
      <c r="F47" s="32"/>
      <c r="G47" s="32"/>
      <c r="H47" s="31"/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29"/>
      <c r="C48" s="32"/>
      <c r="D48" s="32"/>
      <c r="E48" s="32"/>
      <c r="F48" s="32"/>
      <c r="G48" s="32"/>
      <c r="H48" s="31"/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29"/>
      <c r="C49" s="32"/>
      <c r="D49" s="32"/>
      <c r="E49" s="32"/>
      <c r="F49" s="32"/>
      <c r="G49" s="32"/>
      <c r="H49" s="31"/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29"/>
      <c r="C50" s="32"/>
      <c r="D50" s="32"/>
      <c r="E50" s="32"/>
      <c r="F50" s="32"/>
      <c r="G50" s="32"/>
      <c r="H50" s="31"/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3"/>
      <c r="C51" s="32"/>
      <c r="D51" s="32"/>
      <c r="E51" s="32"/>
      <c r="F51" s="32"/>
      <c r="G51" s="32"/>
      <c r="H51" s="31"/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>
      <c r="A52" s="6"/>
      <c r="B52" s="6"/>
      <c r="C52" s="6"/>
      <c r="D52" s="6"/>
      <c r="E52" s="6"/>
      <c r="F52" s="6"/>
      <c r="G52" s="6"/>
      <c r="H52" s="7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1">+H107*I107</f>
        <v>0</v>
      </c>
      <c r="K107" s="8" t="e">
        <f t="shared" ref="K107:K146" si="2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1"/>
        <v>#REF!</v>
      </c>
      <c r="K109" s="8" t="e">
        <f t="shared" si="2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1"/>
        <v>0</v>
      </c>
      <c r="K111" s="8" t="e">
        <f t="shared" si="2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1"/>
        <v>0</v>
      </c>
      <c r="K112" s="8" t="e">
        <f t="shared" si="2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1"/>
        <v>#REF!</v>
      </c>
      <c r="K120" s="8" t="e">
        <f t="shared" si="2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1"/>
        <v>#REF!</v>
      </c>
      <c r="K121" s="8" t="e">
        <f t="shared" si="2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1"/>
        <v>0</v>
      </c>
      <c r="K122" s="8" t="e">
        <f t="shared" si="2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1"/>
        <v>0</v>
      </c>
      <c r="K123" s="8" t="e">
        <f t="shared" si="2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1"/>
        <v>#REF!</v>
      </c>
      <c r="K126" s="8" t="e">
        <f t="shared" si="2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1"/>
        <v>0</v>
      </c>
      <c r="K128" s="8" t="e">
        <f t="shared" si="2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1"/>
        <v>#REF!</v>
      </c>
      <c r="K131" s="8" t="e">
        <f t="shared" si="2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1"/>
        <v>0</v>
      </c>
      <c r="K133" s="8" t="e">
        <f t="shared" si="2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1"/>
        <v>#REF!</v>
      </c>
      <c r="K138" s="8" t="e">
        <f t="shared" si="2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1"/>
        <v>0</v>
      </c>
      <c r="K140" s="8" t="e">
        <f t="shared" si="2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1"/>
        <v>#REF!</v>
      </c>
      <c r="K145" s="8" t="e">
        <f t="shared" si="2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1"/>
        <v>#REF!</v>
      </c>
      <c r="K146" s="8" t="e">
        <f t="shared" si="2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07:G146 D11:G11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:W371"/>
  <sheetViews>
    <sheetView topLeftCell="A10" workbookViewId="0">
      <selection activeCell="B11" sqref="B11:G13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5" t="s">
        <v>384</v>
      </c>
      <c r="C11" s="35" t="s">
        <v>385</v>
      </c>
      <c r="D11" s="35">
        <v>21</v>
      </c>
      <c r="E11" s="35">
        <v>17</v>
      </c>
      <c r="F11" s="35">
        <v>26</v>
      </c>
      <c r="G11" s="35">
        <v>34</v>
      </c>
      <c r="H11" s="34">
        <f>SUM(D11:G11)</f>
        <v>98</v>
      </c>
      <c r="I11" s="8"/>
      <c r="J11" s="8">
        <f>+Tabla13245613[[#This Row],[CANTIDAD TOTAL]]*Tabla13245613[[#This Row],[PRECIO UNITARIO ESTIMADO]]</f>
        <v>0</v>
      </c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5" t="s">
        <v>763</v>
      </c>
      <c r="C12" s="35" t="s">
        <v>764</v>
      </c>
      <c r="D12" s="35">
        <v>25</v>
      </c>
      <c r="E12" s="35">
        <v>25</v>
      </c>
      <c r="F12" s="35">
        <v>25</v>
      </c>
      <c r="G12" s="35">
        <v>25</v>
      </c>
      <c r="H12" s="34">
        <f>SUM(D12:G12)</f>
        <v>100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 t="s">
        <v>161</v>
      </c>
      <c r="B13" s="35" t="s">
        <v>382</v>
      </c>
      <c r="C13" s="35" t="s">
        <v>383</v>
      </c>
      <c r="D13" s="35">
        <v>78</v>
      </c>
      <c r="E13" s="35">
        <v>93</v>
      </c>
      <c r="F13" s="35">
        <v>78</v>
      </c>
      <c r="G13" s="35">
        <v>93</v>
      </c>
      <c r="H13" s="34">
        <f>SUM(D13:G13)</f>
        <v>342</v>
      </c>
      <c r="I13" s="8"/>
      <c r="J13" s="8">
        <f>+Tabla13245613[[#This Row],[CANTIDAD TOTAL]]*Tabla13245613[[#This Row],[PRECIO UNITARIO ESTIMADO]]</f>
        <v>0</v>
      </c>
      <c r="K13" s="8">
        <f>SUM(J13:J14)</f>
        <v>0</v>
      </c>
      <c r="L13" s="6" t="s">
        <v>17</v>
      </c>
      <c r="M13" s="6" t="s">
        <v>379</v>
      </c>
      <c r="N13" s="8"/>
      <c r="O13" s="6"/>
      <c r="T13" s="4" t="s">
        <v>28</v>
      </c>
      <c r="W13" s="11" t="s">
        <v>22</v>
      </c>
    </row>
    <row r="14" spans="1:23" ht="18.75">
      <c r="A14" s="6"/>
      <c r="B14" s="29"/>
      <c r="C14" s="32"/>
      <c r="D14" s="32"/>
      <c r="E14" s="32"/>
      <c r="F14" s="32"/>
      <c r="G14" s="32"/>
      <c r="H14" s="31"/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29"/>
      <c r="C15" s="32"/>
      <c r="D15" s="32"/>
      <c r="E15" s="32"/>
      <c r="F15" s="32"/>
      <c r="G15" s="32"/>
      <c r="H15" s="31"/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29"/>
      <c r="C16" s="32"/>
      <c r="D16" s="32"/>
      <c r="E16" s="32"/>
      <c r="F16" s="32"/>
      <c r="G16" s="32"/>
      <c r="H16" s="31"/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29"/>
      <c r="C17" s="32"/>
      <c r="D17" s="32"/>
      <c r="E17" s="32"/>
      <c r="F17" s="32"/>
      <c r="G17" s="32"/>
      <c r="H17" s="31"/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29"/>
      <c r="C18" s="32"/>
      <c r="D18" s="32"/>
      <c r="E18" s="32"/>
      <c r="F18" s="32"/>
      <c r="G18" s="32"/>
      <c r="H18" s="31"/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29"/>
      <c r="C19" s="32"/>
      <c r="D19" s="32"/>
      <c r="E19" s="32"/>
      <c r="F19" s="32"/>
      <c r="G19" s="32"/>
      <c r="H19" s="31"/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29"/>
      <c r="C20" s="32"/>
      <c r="D20" s="32"/>
      <c r="E20" s="32"/>
      <c r="F20" s="32"/>
      <c r="G20" s="32"/>
      <c r="H20" s="31"/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29"/>
      <c r="C21" s="32"/>
      <c r="D21" s="32"/>
      <c r="E21" s="32"/>
      <c r="F21" s="32"/>
      <c r="G21" s="32"/>
      <c r="H21" s="31"/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29"/>
      <c r="C22" s="32"/>
      <c r="D22" s="32"/>
      <c r="E22" s="32"/>
      <c r="F22" s="32"/>
      <c r="G22" s="32"/>
      <c r="H22" s="31"/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29"/>
      <c r="C23" s="32"/>
      <c r="D23" s="32"/>
      <c r="E23" s="32"/>
      <c r="F23" s="32"/>
      <c r="G23" s="32"/>
      <c r="H23" s="31"/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29"/>
      <c r="C24" s="32"/>
      <c r="D24" s="32"/>
      <c r="E24" s="32"/>
      <c r="F24" s="32"/>
      <c r="G24" s="32"/>
      <c r="H24" s="31"/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29"/>
      <c r="C25" s="32"/>
      <c r="D25" s="32"/>
      <c r="E25" s="32"/>
      <c r="F25" s="32"/>
      <c r="G25" s="32"/>
      <c r="H25" s="31"/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29"/>
      <c r="C26" s="32"/>
      <c r="D26" s="32"/>
      <c r="E26" s="32"/>
      <c r="F26" s="32"/>
      <c r="G26" s="32"/>
      <c r="H26" s="31"/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29"/>
      <c r="C27" s="32"/>
      <c r="D27" s="32"/>
      <c r="E27" s="32"/>
      <c r="F27" s="32"/>
      <c r="G27" s="32"/>
      <c r="H27" s="31"/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29"/>
      <c r="C28" s="32"/>
      <c r="D28" s="32"/>
      <c r="E28" s="32"/>
      <c r="F28" s="32"/>
      <c r="G28" s="32"/>
      <c r="H28" s="31"/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29"/>
      <c r="C29" s="32"/>
      <c r="D29" s="32"/>
      <c r="E29" s="32"/>
      <c r="F29" s="32"/>
      <c r="G29" s="32"/>
      <c r="H29" s="31"/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29"/>
      <c r="C30" s="32"/>
      <c r="D30" s="32"/>
      <c r="E30" s="32"/>
      <c r="F30" s="32"/>
      <c r="G30" s="32"/>
      <c r="H30" s="31"/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29"/>
      <c r="C31" s="32"/>
      <c r="D31" s="32"/>
      <c r="E31" s="32"/>
      <c r="F31" s="32"/>
      <c r="G31" s="32"/>
      <c r="H31" s="31"/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29"/>
      <c r="C32" s="32"/>
      <c r="D32" s="32"/>
      <c r="E32" s="32"/>
      <c r="F32" s="32"/>
      <c r="G32" s="32"/>
      <c r="H32" s="31"/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29"/>
      <c r="C33" s="32"/>
      <c r="D33" s="32"/>
      <c r="E33" s="32"/>
      <c r="F33" s="32"/>
      <c r="G33" s="32"/>
      <c r="H33" s="31"/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29"/>
      <c r="C34" s="32"/>
      <c r="D34" s="32"/>
      <c r="E34" s="32"/>
      <c r="F34" s="32"/>
      <c r="G34" s="32"/>
      <c r="H34" s="31"/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29"/>
      <c r="C35" s="32"/>
      <c r="D35" s="32"/>
      <c r="E35" s="32"/>
      <c r="F35" s="32"/>
      <c r="G35" s="32"/>
      <c r="H35" s="31"/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29"/>
      <c r="C36" s="32"/>
      <c r="D36" s="32"/>
      <c r="E36" s="32"/>
      <c r="F36" s="32"/>
      <c r="G36" s="32"/>
      <c r="H36" s="31"/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29"/>
      <c r="C37" s="32"/>
      <c r="D37" s="32"/>
      <c r="E37" s="32"/>
      <c r="F37" s="32"/>
      <c r="G37" s="32"/>
      <c r="H37" s="31"/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29"/>
      <c r="C38" s="32"/>
      <c r="D38" s="32"/>
      <c r="E38" s="32"/>
      <c r="F38" s="32"/>
      <c r="G38" s="32"/>
      <c r="H38" s="31"/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29"/>
      <c r="C39" s="32"/>
      <c r="D39" s="32"/>
      <c r="E39" s="32"/>
      <c r="F39" s="32"/>
      <c r="G39" s="32"/>
      <c r="H39" s="31"/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29"/>
      <c r="C40" s="32"/>
      <c r="D40" s="32"/>
      <c r="E40" s="32"/>
      <c r="F40" s="32"/>
      <c r="G40" s="32"/>
      <c r="H40" s="31"/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29"/>
      <c r="C41" s="32"/>
      <c r="D41" s="32"/>
      <c r="E41" s="32"/>
      <c r="F41" s="32"/>
      <c r="G41" s="32"/>
      <c r="H41" s="31"/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29"/>
      <c r="C42" s="32"/>
      <c r="D42" s="32"/>
      <c r="E42" s="32"/>
      <c r="F42" s="32"/>
      <c r="G42" s="32"/>
      <c r="H42" s="31"/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29"/>
      <c r="C43" s="32"/>
      <c r="D43" s="32"/>
      <c r="E43" s="32"/>
      <c r="F43" s="32"/>
      <c r="G43" s="32"/>
      <c r="H43" s="31"/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29"/>
      <c r="C44" s="32"/>
      <c r="D44" s="32"/>
      <c r="E44" s="32"/>
      <c r="F44" s="32"/>
      <c r="G44" s="32"/>
      <c r="H44" s="31"/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29"/>
      <c r="C45" s="32"/>
      <c r="D45" s="32"/>
      <c r="E45" s="32"/>
      <c r="F45" s="32"/>
      <c r="G45" s="32"/>
      <c r="H45" s="31"/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29"/>
      <c r="C46" s="32"/>
      <c r="D46" s="32"/>
      <c r="E46" s="32"/>
      <c r="F46" s="32"/>
      <c r="G46" s="32"/>
      <c r="H46" s="31"/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29"/>
      <c r="C47" s="32"/>
      <c r="D47" s="32"/>
      <c r="E47" s="32"/>
      <c r="F47" s="32"/>
      <c r="G47" s="32"/>
      <c r="H47" s="31"/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29"/>
      <c r="C48" s="32"/>
      <c r="D48" s="32"/>
      <c r="E48" s="32"/>
      <c r="F48" s="32"/>
      <c r="G48" s="32"/>
      <c r="H48" s="31"/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29"/>
      <c r="C49" s="32"/>
      <c r="D49" s="32"/>
      <c r="E49" s="32"/>
      <c r="F49" s="32"/>
      <c r="G49" s="32"/>
      <c r="H49" s="31"/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29"/>
      <c r="C50" s="32"/>
      <c r="D50" s="32"/>
      <c r="E50" s="32"/>
      <c r="F50" s="32"/>
      <c r="G50" s="32"/>
      <c r="H50" s="31"/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3"/>
      <c r="C51" s="32"/>
      <c r="D51" s="32"/>
      <c r="E51" s="32"/>
      <c r="F51" s="32"/>
      <c r="G51" s="32"/>
      <c r="H51" s="31"/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>
      <c r="A52" s="6"/>
      <c r="B52" s="6"/>
      <c r="C52" s="6"/>
      <c r="D52" s="6"/>
      <c r="E52" s="6"/>
      <c r="F52" s="6"/>
      <c r="G52" s="6"/>
      <c r="H52" s="7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0">+H107*I107</f>
        <v>0</v>
      </c>
      <c r="K107" s="8" t="e">
        <f t="shared" ref="K107:K146" si="1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0"/>
        <v>0</v>
      </c>
      <c r="K108" s="8" t="e">
        <f t="shared" si="1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0"/>
        <v>#REF!</v>
      </c>
      <c r="K109" s="8" t="e">
        <f t="shared" si="1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0"/>
        <v>0</v>
      </c>
      <c r="K110" s="8" t="e">
        <f t="shared" si="1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0"/>
        <v>0</v>
      </c>
      <c r="K111" s="8" t="e">
        <f t="shared" si="1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0"/>
        <v>0</v>
      </c>
      <c r="K112" s="8" t="e">
        <f t="shared" si="1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0"/>
        <v>#REF!</v>
      </c>
      <c r="K113" s="8" t="e">
        <f t="shared" si="1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0"/>
        <v>#REF!</v>
      </c>
      <c r="K114" s="8" t="e">
        <f t="shared" si="1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0"/>
        <v>#REF!</v>
      </c>
      <c r="K115" s="8" t="e">
        <f t="shared" si="1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0"/>
        <v>#REF!</v>
      </c>
      <c r="K116" s="8" t="e">
        <f t="shared" si="1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0"/>
        <v>#REF!</v>
      </c>
      <c r="K117" s="8" t="e">
        <f t="shared" si="1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0"/>
        <v>#REF!</v>
      </c>
      <c r="K118" s="8" t="e">
        <f t="shared" si="1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0"/>
        <v>#REF!</v>
      </c>
      <c r="K119" s="8" t="e">
        <f t="shared" si="1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0"/>
        <v>#REF!</v>
      </c>
      <c r="K120" s="8" t="e">
        <f t="shared" si="1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0"/>
        <v>#REF!</v>
      </c>
      <c r="K121" s="8" t="e">
        <f t="shared" si="1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0"/>
        <v>0</v>
      </c>
      <c r="K122" s="8" t="e">
        <f t="shared" si="1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0"/>
        <v>0</v>
      </c>
      <c r="K123" s="8" t="e">
        <f t="shared" si="1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0"/>
        <v>#REF!</v>
      </c>
      <c r="K124" s="8" t="e">
        <f t="shared" si="1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0"/>
        <v>#REF!</v>
      </c>
      <c r="K125" s="8" t="e">
        <f t="shared" si="1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0"/>
        <v>#REF!</v>
      </c>
      <c r="K126" s="8" t="e">
        <f t="shared" si="1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0"/>
        <v>#REF!</v>
      </c>
      <c r="K127" s="8" t="e">
        <f t="shared" si="1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0"/>
        <v>0</v>
      </c>
      <c r="K128" s="8" t="e">
        <f t="shared" si="1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0"/>
        <v>#REF!</v>
      </c>
      <c r="K129" s="8" t="e">
        <f t="shared" si="1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0"/>
        <v>#REF!</v>
      </c>
      <c r="K130" s="8" t="e">
        <f t="shared" si="1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0"/>
        <v>#REF!</v>
      </c>
      <c r="K131" s="8" t="e">
        <f t="shared" si="1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0"/>
        <v>#REF!</v>
      </c>
      <c r="K132" s="8" t="e">
        <f t="shared" si="1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0"/>
        <v>0</v>
      </c>
      <c r="K133" s="8" t="e">
        <f t="shared" si="1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0"/>
        <v>#REF!</v>
      </c>
      <c r="K134" s="8" t="e">
        <f t="shared" si="1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0"/>
        <v>#REF!</v>
      </c>
      <c r="K135" s="8" t="e">
        <f t="shared" si="1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0"/>
        <v>#REF!</v>
      </c>
      <c r="K136" s="8" t="e">
        <f t="shared" si="1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0"/>
        <v>#REF!</v>
      </c>
      <c r="K137" s="8" t="e">
        <f t="shared" si="1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0"/>
        <v>#REF!</v>
      </c>
      <c r="K138" s="8" t="e">
        <f t="shared" si="1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0"/>
        <v>#REF!</v>
      </c>
      <c r="K139" s="8" t="e">
        <f t="shared" si="1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0"/>
        <v>0</v>
      </c>
      <c r="K140" s="8" t="e">
        <f t="shared" si="1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0"/>
        <v>#REF!</v>
      </c>
      <c r="K141" s="8" t="e">
        <f t="shared" si="1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0"/>
        <v>#REF!</v>
      </c>
      <c r="K142" s="8" t="e">
        <f t="shared" si="1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0"/>
        <v>#REF!</v>
      </c>
      <c r="K143" s="8" t="e">
        <f t="shared" si="1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0"/>
        <v>#REF!</v>
      </c>
      <c r="K144" s="8" t="e">
        <f t="shared" si="1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0"/>
        <v>#REF!</v>
      </c>
      <c r="K145" s="8" t="e">
        <f t="shared" si="1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0"/>
        <v>#REF!</v>
      </c>
      <c r="K146" s="8" t="e">
        <f t="shared" si="1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07:G146 D16:G16 D11:G11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W371"/>
  <sheetViews>
    <sheetView topLeftCell="A37" workbookViewId="0">
      <selection activeCell="B11" sqref="B11:G69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2" t="s">
        <v>805</v>
      </c>
      <c r="C11" s="32" t="s">
        <v>385</v>
      </c>
      <c r="D11" s="32">
        <v>15</v>
      </c>
      <c r="E11" s="32">
        <v>0</v>
      </c>
      <c r="F11" s="32">
        <v>0</v>
      </c>
      <c r="G11" s="32">
        <v>0</v>
      </c>
      <c r="H11" s="34">
        <f t="shared" ref="H11:H42" si="0">SUM(D11:G11)</f>
        <v>15</v>
      </c>
      <c r="I11" s="8"/>
      <c r="J11" s="8"/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2" t="s">
        <v>788</v>
      </c>
      <c r="C12" s="32" t="s">
        <v>789</v>
      </c>
      <c r="D12" s="32">
        <v>3</v>
      </c>
      <c r="E12" s="32">
        <v>3</v>
      </c>
      <c r="F12" s="32">
        <v>3</v>
      </c>
      <c r="G12" s="32">
        <v>3</v>
      </c>
      <c r="H12" s="34">
        <f t="shared" si="0"/>
        <v>12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2" t="s">
        <v>813</v>
      </c>
      <c r="C13" s="32" t="s">
        <v>385</v>
      </c>
      <c r="D13" s="32">
        <v>2</v>
      </c>
      <c r="E13" s="32">
        <v>3</v>
      </c>
      <c r="F13" s="32">
        <v>3</v>
      </c>
      <c r="G13" s="32">
        <v>2</v>
      </c>
      <c r="H13" s="34">
        <f t="shared" si="0"/>
        <v>10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2" t="s">
        <v>812</v>
      </c>
      <c r="C14" s="32" t="s">
        <v>385</v>
      </c>
      <c r="D14" s="32">
        <v>0</v>
      </c>
      <c r="E14" s="32">
        <v>0</v>
      </c>
      <c r="F14" s="32">
        <v>1</v>
      </c>
      <c r="G14" s="32">
        <v>0</v>
      </c>
      <c r="H14" s="34">
        <f t="shared" si="0"/>
        <v>1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2" t="s">
        <v>811</v>
      </c>
      <c r="C15" s="32" t="s">
        <v>385</v>
      </c>
      <c r="D15" s="32">
        <v>0</v>
      </c>
      <c r="E15" s="32">
        <v>0</v>
      </c>
      <c r="F15" s="32">
        <v>1</v>
      </c>
      <c r="G15" s="32">
        <v>0</v>
      </c>
      <c r="H15" s="34">
        <f t="shared" si="0"/>
        <v>1</v>
      </c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2" t="s">
        <v>809</v>
      </c>
      <c r="C16" s="32" t="s">
        <v>385</v>
      </c>
      <c r="D16" s="32">
        <v>1</v>
      </c>
      <c r="E16" s="32">
        <v>0</v>
      </c>
      <c r="F16" s="32">
        <v>0</v>
      </c>
      <c r="G16" s="32">
        <v>0</v>
      </c>
      <c r="H16" s="34">
        <f t="shared" si="0"/>
        <v>1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2" t="s">
        <v>797</v>
      </c>
      <c r="C17" s="32" t="s">
        <v>385</v>
      </c>
      <c r="D17" s="32">
        <v>2</v>
      </c>
      <c r="E17" s="32">
        <v>0</v>
      </c>
      <c r="F17" s="32">
        <v>0</v>
      </c>
      <c r="G17" s="32">
        <v>0</v>
      </c>
      <c r="H17" s="34">
        <f t="shared" si="0"/>
        <v>2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32" t="s">
        <v>800</v>
      </c>
      <c r="C18" s="32" t="s">
        <v>408</v>
      </c>
      <c r="D18" s="32">
        <v>5</v>
      </c>
      <c r="E18" s="32">
        <v>5</v>
      </c>
      <c r="F18" s="32">
        <v>5</v>
      </c>
      <c r="G18" s="32">
        <v>5</v>
      </c>
      <c r="H18" s="34">
        <f t="shared" si="0"/>
        <v>20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32" t="s">
        <v>780</v>
      </c>
      <c r="C19" s="32" t="s">
        <v>781</v>
      </c>
      <c r="D19" s="32">
        <v>2</v>
      </c>
      <c r="E19" s="32">
        <v>0</v>
      </c>
      <c r="F19" s="32">
        <v>1</v>
      </c>
      <c r="G19" s="32">
        <v>2</v>
      </c>
      <c r="H19" s="34">
        <f t="shared" si="0"/>
        <v>5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32" t="s">
        <v>815</v>
      </c>
      <c r="C20" s="32" t="s">
        <v>385</v>
      </c>
      <c r="D20" s="32">
        <v>1</v>
      </c>
      <c r="E20" s="32">
        <v>0</v>
      </c>
      <c r="F20" s="32">
        <v>0</v>
      </c>
      <c r="G20" s="32">
        <v>0</v>
      </c>
      <c r="H20" s="34">
        <f t="shared" si="0"/>
        <v>1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 t="s">
        <v>161</v>
      </c>
      <c r="B21" s="35" t="s">
        <v>765</v>
      </c>
      <c r="C21" s="35" t="s">
        <v>385</v>
      </c>
      <c r="D21" s="35">
        <v>40000</v>
      </c>
      <c r="E21" s="35">
        <v>40000</v>
      </c>
      <c r="F21" s="35">
        <v>40000</v>
      </c>
      <c r="G21" s="35">
        <v>40000</v>
      </c>
      <c r="H21" s="34">
        <f t="shared" si="0"/>
        <v>160000</v>
      </c>
      <c r="I21" s="8"/>
      <c r="J21" s="8">
        <f>+Tabla13245614[[#This Row],[CANTIDAD TOTAL]]*Tabla13245614[[#This Row],[PRECIO UNITARIO ESTIMADO]]</f>
        <v>0</v>
      </c>
      <c r="K21" s="8">
        <f>SUM(J21:J22)</f>
        <v>0</v>
      </c>
      <c r="L21" s="6" t="s">
        <v>17</v>
      </c>
      <c r="M21" s="6" t="s">
        <v>379</v>
      </c>
      <c r="N21" s="8"/>
      <c r="O21" s="6"/>
      <c r="T21" s="4" t="s">
        <v>36</v>
      </c>
      <c r="W21" s="11"/>
    </row>
    <row r="22" spans="1:23" ht="18.75">
      <c r="A22" s="6"/>
      <c r="B22" s="32" t="s">
        <v>818</v>
      </c>
      <c r="C22" s="32" t="s">
        <v>385</v>
      </c>
      <c r="D22" s="32">
        <v>5</v>
      </c>
      <c r="E22" s="32">
        <v>0</v>
      </c>
      <c r="F22" s="32">
        <v>5</v>
      </c>
      <c r="G22" s="32">
        <v>0</v>
      </c>
      <c r="H22" s="34">
        <f t="shared" si="0"/>
        <v>10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32" t="s">
        <v>817</v>
      </c>
      <c r="C23" s="32" t="s">
        <v>385</v>
      </c>
      <c r="D23" s="32">
        <v>5</v>
      </c>
      <c r="E23" s="32">
        <v>0</v>
      </c>
      <c r="F23" s="32">
        <v>5</v>
      </c>
      <c r="G23" s="32">
        <v>0</v>
      </c>
      <c r="H23" s="34">
        <f t="shared" si="0"/>
        <v>10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32" t="s">
        <v>772</v>
      </c>
      <c r="C24" s="32" t="s">
        <v>385</v>
      </c>
      <c r="D24" s="32">
        <v>0</v>
      </c>
      <c r="E24" s="32">
        <v>50</v>
      </c>
      <c r="F24" s="32">
        <v>100</v>
      </c>
      <c r="G24" s="32">
        <v>50</v>
      </c>
      <c r="H24" s="34">
        <f t="shared" si="0"/>
        <v>200</v>
      </c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32" t="s">
        <v>782</v>
      </c>
      <c r="C25" s="32" t="s">
        <v>781</v>
      </c>
      <c r="D25" s="32">
        <v>8</v>
      </c>
      <c r="E25" s="32">
        <v>9</v>
      </c>
      <c r="F25" s="32">
        <v>8</v>
      </c>
      <c r="G25" s="32">
        <v>8</v>
      </c>
      <c r="H25" s="34">
        <f t="shared" si="0"/>
        <v>33</v>
      </c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32" t="s">
        <v>801</v>
      </c>
      <c r="C26" s="32" t="s">
        <v>385</v>
      </c>
      <c r="D26" s="32">
        <v>2</v>
      </c>
      <c r="E26" s="32">
        <v>2</v>
      </c>
      <c r="F26" s="32">
        <v>2</v>
      </c>
      <c r="G26" s="32">
        <v>2</v>
      </c>
      <c r="H26" s="34">
        <f t="shared" si="0"/>
        <v>8</v>
      </c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32" t="s">
        <v>802</v>
      </c>
      <c r="C27" s="32" t="s">
        <v>385</v>
      </c>
      <c r="D27" s="32">
        <v>16</v>
      </c>
      <c r="E27" s="32">
        <v>0</v>
      </c>
      <c r="F27" s="32">
        <v>16</v>
      </c>
      <c r="G27" s="32">
        <v>0</v>
      </c>
      <c r="H27" s="34">
        <f t="shared" si="0"/>
        <v>32</v>
      </c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32" t="s">
        <v>783</v>
      </c>
      <c r="C28" s="32" t="s">
        <v>408</v>
      </c>
      <c r="D28" s="32">
        <v>3</v>
      </c>
      <c r="E28" s="32">
        <v>3</v>
      </c>
      <c r="F28" s="32">
        <v>3</v>
      </c>
      <c r="G28" s="32">
        <v>3</v>
      </c>
      <c r="H28" s="34">
        <f t="shared" si="0"/>
        <v>12</v>
      </c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35" t="s">
        <v>784</v>
      </c>
      <c r="C29" s="35" t="s">
        <v>387</v>
      </c>
      <c r="D29" s="35">
        <v>2</v>
      </c>
      <c r="E29" s="35">
        <v>2</v>
      </c>
      <c r="F29" s="35">
        <v>2</v>
      </c>
      <c r="G29" s="35">
        <v>2</v>
      </c>
      <c r="H29" s="34">
        <f t="shared" si="0"/>
        <v>8</v>
      </c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32" t="s">
        <v>814</v>
      </c>
      <c r="C30" s="32" t="s">
        <v>385</v>
      </c>
      <c r="D30" s="32">
        <v>2</v>
      </c>
      <c r="E30" s="32">
        <v>0</v>
      </c>
      <c r="F30" s="32">
        <v>0</v>
      </c>
      <c r="G30" s="32">
        <v>0</v>
      </c>
      <c r="H30" s="34">
        <f t="shared" si="0"/>
        <v>2</v>
      </c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32" t="s">
        <v>790</v>
      </c>
      <c r="C31" s="32" t="s">
        <v>385</v>
      </c>
      <c r="D31" s="32">
        <v>1</v>
      </c>
      <c r="E31" s="32">
        <v>0</v>
      </c>
      <c r="F31" s="32">
        <v>0</v>
      </c>
      <c r="G31" s="32">
        <v>0</v>
      </c>
      <c r="H31" s="34">
        <f t="shared" si="0"/>
        <v>1</v>
      </c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32" t="s">
        <v>791</v>
      </c>
      <c r="C32" s="32" t="s">
        <v>385</v>
      </c>
      <c r="D32" s="32">
        <v>2</v>
      </c>
      <c r="E32" s="32">
        <v>0</v>
      </c>
      <c r="F32" s="32">
        <v>0</v>
      </c>
      <c r="G32" s="32">
        <v>0</v>
      </c>
      <c r="H32" s="34">
        <f t="shared" si="0"/>
        <v>2</v>
      </c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32" t="s">
        <v>816</v>
      </c>
      <c r="C33" s="32" t="s">
        <v>385</v>
      </c>
      <c r="D33" s="32">
        <v>12</v>
      </c>
      <c r="E33" s="32">
        <v>0</v>
      </c>
      <c r="F33" s="32">
        <v>12</v>
      </c>
      <c r="G33" s="32">
        <v>0</v>
      </c>
      <c r="H33" s="34">
        <f t="shared" si="0"/>
        <v>24</v>
      </c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32" t="s">
        <v>426</v>
      </c>
      <c r="C34" s="32" t="s">
        <v>408</v>
      </c>
      <c r="D34" s="32">
        <v>2</v>
      </c>
      <c r="E34" s="32">
        <v>1</v>
      </c>
      <c r="F34" s="32">
        <v>1</v>
      </c>
      <c r="G34" s="32">
        <v>1</v>
      </c>
      <c r="H34" s="34">
        <f t="shared" si="0"/>
        <v>5</v>
      </c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32" t="s">
        <v>787</v>
      </c>
      <c r="C35" s="32" t="s">
        <v>387</v>
      </c>
      <c r="D35" s="32">
        <v>6</v>
      </c>
      <c r="E35" s="32">
        <v>0</v>
      </c>
      <c r="F35" s="32">
        <v>4</v>
      </c>
      <c r="G35" s="32">
        <v>0</v>
      </c>
      <c r="H35" s="34">
        <f t="shared" si="0"/>
        <v>10</v>
      </c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32" t="s">
        <v>779</v>
      </c>
      <c r="C36" s="32" t="s">
        <v>387</v>
      </c>
      <c r="D36" s="32">
        <v>48</v>
      </c>
      <c r="E36" s="32">
        <v>48</v>
      </c>
      <c r="F36" s="32">
        <v>48</v>
      </c>
      <c r="G36" s="32">
        <v>190</v>
      </c>
      <c r="H36" s="34">
        <f t="shared" si="0"/>
        <v>334</v>
      </c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35" t="s">
        <v>458</v>
      </c>
      <c r="C37" s="35" t="s">
        <v>408</v>
      </c>
      <c r="D37" s="35">
        <v>2</v>
      </c>
      <c r="E37" s="35">
        <v>1</v>
      </c>
      <c r="F37" s="35">
        <v>1</v>
      </c>
      <c r="G37" s="35">
        <v>1</v>
      </c>
      <c r="H37" s="34">
        <f t="shared" si="0"/>
        <v>5</v>
      </c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32" t="s">
        <v>775</v>
      </c>
      <c r="C38" s="32" t="s">
        <v>776</v>
      </c>
      <c r="D38" s="32">
        <v>200000</v>
      </c>
      <c r="E38" s="32">
        <v>0</v>
      </c>
      <c r="F38" s="32">
        <v>0</v>
      </c>
      <c r="G38" s="32">
        <v>300000</v>
      </c>
      <c r="H38" s="34">
        <f t="shared" si="0"/>
        <v>500000</v>
      </c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32" t="s">
        <v>808</v>
      </c>
      <c r="C39" s="32" t="s">
        <v>408</v>
      </c>
      <c r="D39" s="32">
        <v>1</v>
      </c>
      <c r="E39" s="32">
        <v>0</v>
      </c>
      <c r="F39" s="32">
        <v>0</v>
      </c>
      <c r="G39" s="32">
        <v>0</v>
      </c>
      <c r="H39" s="34">
        <f t="shared" si="0"/>
        <v>1</v>
      </c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32" t="s">
        <v>768</v>
      </c>
      <c r="C40" s="32" t="s">
        <v>385</v>
      </c>
      <c r="D40" s="32">
        <v>70</v>
      </c>
      <c r="E40" s="32">
        <v>70</v>
      </c>
      <c r="F40" s="32">
        <v>70</v>
      </c>
      <c r="G40" s="32">
        <v>70</v>
      </c>
      <c r="H40" s="34">
        <f t="shared" si="0"/>
        <v>280</v>
      </c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32" t="s">
        <v>767</v>
      </c>
      <c r="C41" s="32" t="s">
        <v>385</v>
      </c>
      <c r="D41" s="32">
        <v>12</v>
      </c>
      <c r="E41" s="32">
        <v>12</v>
      </c>
      <c r="F41" s="32">
        <v>12</v>
      </c>
      <c r="G41" s="32">
        <v>12</v>
      </c>
      <c r="H41" s="38">
        <f t="shared" si="0"/>
        <v>48</v>
      </c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32" t="s">
        <v>750</v>
      </c>
      <c r="C42" s="32" t="s">
        <v>385</v>
      </c>
      <c r="D42" s="32">
        <v>1</v>
      </c>
      <c r="E42" s="32">
        <v>0</v>
      </c>
      <c r="F42" s="32">
        <v>0</v>
      </c>
      <c r="G42" s="32">
        <v>0</v>
      </c>
      <c r="H42" s="34">
        <f t="shared" si="0"/>
        <v>1</v>
      </c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32" t="s">
        <v>771</v>
      </c>
      <c r="C43" s="32" t="s">
        <v>385</v>
      </c>
      <c r="D43" s="32">
        <v>2000</v>
      </c>
      <c r="E43" s="32">
        <v>2000</v>
      </c>
      <c r="F43" s="32">
        <v>2000</v>
      </c>
      <c r="G43" s="32">
        <v>2000</v>
      </c>
      <c r="H43" s="34">
        <f t="shared" ref="H43:H69" si="1">SUM(D43:G43)</f>
        <v>8000</v>
      </c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32" t="s">
        <v>794</v>
      </c>
      <c r="C44" s="32" t="s">
        <v>385</v>
      </c>
      <c r="D44" s="32">
        <v>10</v>
      </c>
      <c r="E44" s="32">
        <v>10</v>
      </c>
      <c r="F44" s="32">
        <v>10</v>
      </c>
      <c r="G44" s="32">
        <v>10</v>
      </c>
      <c r="H44" s="34">
        <f t="shared" si="1"/>
        <v>40</v>
      </c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32" t="s">
        <v>795</v>
      </c>
      <c r="C45" s="32" t="s">
        <v>385</v>
      </c>
      <c r="D45" s="32">
        <v>5</v>
      </c>
      <c r="E45" s="32">
        <v>5</v>
      </c>
      <c r="F45" s="32">
        <v>5</v>
      </c>
      <c r="G45" s="32">
        <v>5</v>
      </c>
      <c r="H45" s="34">
        <f t="shared" si="1"/>
        <v>20</v>
      </c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32" t="s">
        <v>792</v>
      </c>
      <c r="C46" s="32" t="s">
        <v>385</v>
      </c>
      <c r="D46" s="32">
        <v>0</v>
      </c>
      <c r="E46" s="32">
        <v>15</v>
      </c>
      <c r="F46" s="32">
        <v>0</v>
      </c>
      <c r="G46" s="32">
        <v>0</v>
      </c>
      <c r="H46" s="34">
        <f t="shared" si="1"/>
        <v>15</v>
      </c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32" t="s">
        <v>786</v>
      </c>
      <c r="C47" s="32" t="s">
        <v>385</v>
      </c>
      <c r="D47" s="32">
        <v>6</v>
      </c>
      <c r="E47" s="32">
        <v>0</v>
      </c>
      <c r="F47" s="32">
        <v>0</v>
      </c>
      <c r="G47" s="32">
        <v>0</v>
      </c>
      <c r="H47" s="34">
        <f t="shared" si="1"/>
        <v>6</v>
      </c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32" t="s">
        <v>785</v>
      </c>
      <c r="C48" s="32" t="s">
        <v>387</v>
      </c>
      <c r="D48" s="32">
        <v>10</v>
      </c>
      <c r="E48" s="32">
        <v>0</v>
      </c>
      <c r="F48" s="32">
        <v>10</v>
      </c>
      <c r="G48" s="32">
        <v>0</v>
      </c>
      <c r="H48" s="34">
        <f t="shared" si="1"/>
        <v>20</v>
      </c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32" t="s">
        <v>773</v>
      </c>
      <c r="C49" s="32" t="s">
        <v>774</v>
      </c>
      <c r="D49" s="32">
        <v>0</v>
      </c>
      <c r="E49" s="32">
        <v>150</v>
      </c>
      <c r="F49" s="32">
        <v>150</v>
      </c>
      <c r="G49" s="32">
        <v>200</v>
      </c>
      <c r="H49" s="34">
        <f t="shared" si="1"/>
        <v>500</v>
      </c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32" t="s">
        <v>769</v>
      </c>
      <c r="C50" s="32" t="s">
        <v>399</v>
      </c>
      <c r="D50" s="32">
        <v>15</v>
      </c>
      <c r="E50" s="32">
        <v>15</v>
      </c>
      <c r="F50" s="32">
        <v>15</v>
      </c>
      <c r="G50" s="32">
        <v>15</v>
      </c>
      <c r="H50" s="34">
        <f t="shared" si="1"/>
        <v>60</v>
      </c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2" t="s">
        <v>770</v>
      </c>
      <c r="C51" s="32" t="s">
        <v>399</v>
      </c>
      <c r="D51" s="32">
        <v>1</v>
      </c>
      <c r="E51" s="32">
        <v>1</v>
      </c>
      <c r="F51" s="32">
        <v>1</v>
      </c>
      <c r="G51" s="32">
        <v>1</v>
      </c>
      <c r="H51" s="34">
        <f t="shared" si="1"/>
        <v>4</v>
      </c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 ht="18.75">
      <c r="A52" s="6"/>
      <c r="B52" s="32" t="s">
        <v>798</v>
      </c>
      <c r="C52" s="32" t="s">
        <v>408</v>
      </c>
      <c r="D52" s="32">
        <v>2</v>
      </c>
      <c r="E52" s="32">
        <v>0</v>
      </c>
      <c r="F52" s="32">
        <v>0</v>
      </c>
      <c r="G52" s="32">
        <v>0</v>
      </c>
      <c r="H52" s="34">
        <f t="shared" si="1"/>
        <v>2</v>
      </c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 ht="18.75">
      <c r="A53" s="6"/>
      <c r="B53" s="32" t="s">
        <v>778</v>
      </c>
      <c r="C53" s="32" t="s">
        <v>387</v>
      </c>
      <c r="D53" s="32">
        <v>8</v>
      </c>
      <c r="E53" s="32">
        <v>8</v>
      </c>
      <c r="F53" s="32">
        <v>88</v>
      </c>
      <c r="G53" s="32">
        <v>40</v>
      </c>
      <c r="H53" s="34">
        <f t="shared" si="1"/>
        <v>144</v>
      </c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 ht="18.75">
      <c r="A54" s="6"/>
      <c r="B54" s="32" t="s">
        <v>799</v>
      </c>
      <c r="C54" s="32" t="s">
        <v>385</v>
      </c>
      <c r="D54" s="32">
        <v>5</v>
      </c>
      <c r="E54" s="32">
        <v>5</v>
      </c>
      <c r="F54" s="32">
        <v>5</v>
      </c>
      <c r="G54" s="32">
        <v>5</v>
      </c>
      <c r="H54" s="34">
        <f t="shared" si="1"/>
        <v>20</v>
      </c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 ht="18.75">
      <c r="A55" s="6"/>
      <c r="B55" s="32" t="s">
        <v>766</v>
      </c>
      <c r="C55" s="32" t="s">
        <v>385</v>
      </c>
      <c r="D55" s="32">
        <v>1</v>
      </c>
      <c r="E55" s="32">
        <v>0</v>
      </c>
      <c r="F55" s="32">
        <v>0</v>
      </c>
      <c r="G55" s="32">
        <v>0</v>
      </c>
      <c r="H55" s="34">
        <f t="shared" si="1"/>
        <v>1</v>
      </c>
      <c r="I55" s="8"/>
      <c r="J55" s="8">
        <f>+Tabla13245614[[#This Row],[CANTIDAD TOTAL]]*Tabla13245614[[#This Row],[PRECIO UNITARIO ESTIMADO]]</f>
        <v>0</v>
      </c>
      <c r="K55" s="8"/>
      <c r="L55" s="6"/>
      <c r="M55" s="6"/>
      <c r="N55" s="8"/>
      <c r="O55" s="6"/>
      <c r="T55" s="4" t="s">
        <v>70</v>
      </c>
      <c r="W55" s="11"/>
    </row>
    <row r="56" spans="1:23" ht="18.75">
      <c r="A56" s="6"/>
      <c r="B56" s="32" t="s">
        <v>796</v>
      </c>
      <c r="C56" s="32" t="s">
        <v>385</v>
      </c>
      <c r="D56" s="32">
        <v>2</v>
      </c>
      <c r="E56" s="32">
        <v>0</v>
      </c>
      <c r="F56" s="32">
        <v>0</v>
      </c>
      <c r="G56" s="32">
        <v>0</v>
      </c>
      <c r="H56" s="34">
        <f t="shared" si="1"/>
        <v>2</v>
      </c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 ht="18.75">
      <c r="A57" s="6"/>
      <c r="B57" s="32" t="s">
        <v>819</v>
      </c>
      <c r="C57" s="32" t="s">
        <v>385</v>
      </c>
      <c r="D57" s="32">
        <v>8000</v>
      </c>
      <c r="E57" s="32">
        <v>8000</v>
      </c>
      <c r="F57" s="32">
        <v>8000</v>
      </c>
      <c r="G57" s="32">
        <v>0</v>
      </c>
      <c r="H57" s="34">
        <f t="shared" si="1"/>
        <v>24000</v>
      </c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 ht="18.75">
      <c r="A58" s="6"/>
      <c r="B58" s="32" t="s">
        <v>820</v>
      </c>
      <c r="C58" s="32" t="s">
        <v>385</v>
      </c>
      <c r="D58" s="32">
        <v>0</v>
      </c>
      <c r="E58" s="32">
        <v>0</v>
      </c>
      <c r="F58" s="32">
        <v>70</v>
      </c>
      <c r="G58" s="32">
        <v>0</v>
      </c>
      <c r="H58" s="34">
        <f t="shared" si="1"/>
        <v>70</v>
      </c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 ht="18.75">
      <c r="A59" s="6"/>
      <c r="B59" s="32" t="s">
        <v>395</v>
      </c>
      <c r="C59" s="32" t="s">
        <v>387</v>
      </c>
      <c r="D59" s="32">
        <v>8</v>
      </c>
      <c r="E59" s="32">
        <v>8</v>
      </c>
      <c r="F59" s="32">
        <v>8</v>
      </c>
      <c r="G59" s="32">
        <v>8</v>
      </c>
      <c r="H59" s="34">
        <f t="shared" si="1"/>
        <v>32</v>
      </c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 ht="18.75">
      <c r="A60" s="6"/>
      <c r="B60" s="32" t="s">
        <v>804</v>
      </c>
      <c r="C60" s="32" t="s">
        <v>385</v>
      </c>
      <c r="D60" s="32">
        <v>12</v>
      </c>
      <c r="E60" s="32">
        <v>0</v>
      </c>
      <c r="F60" s="32">
        <v>0</v>
      </c>
      <c r="G60" s="32">
        <v>0</v>
      </c>
      <c r="H60" s="34">
        <f t="shared" si="1"/>
        <v>12</v>
      </c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 ht="18.75">
      <c r="A61" s="6"/>
      <c r="B61" s="32" t="s">
        <v>807</v>
      </c>
      <c r="C61" s="32" t="s">
        <v>385</v>
      </c>
      <c r="D61" s="32">
        <v>3</v>
      </c>
      <c r="E61" s="32">
        <v>3</v>
      </c>
      <c r="F61" s="32">
        <v>3</v>
      </c>
      <c r="G61" s="32">
        <v>3</v>
      </c>
      <c r="H61" s="34">
        <f t="shared" si="1"/>
        <v>12</v>
      </c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 ht="18.75">
      <c r="A62" s="6"/>
      <c r="B62" s="32" t="s">
        <v>803</v>
      </c>
      <c r="C62" s="32" t="s">
        <v>385</v>
      </c>
      <c r="D62" s="32">
        <v>12</v>
      </c>
      <c r="E62" s="32">
        <v>0</v>
      </c>
      <c r="F62" s="32">
        <v>0</v>
      </c>
      <c r="G62" s="32">
        <v>0</v>
      </c>
      <c r="H62" s="34">
        <f t="shared" si="1"/>
        <v>12</v>
      </c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 ht="18.75">
      <c r="A63" s="6"/>
      <c r="B63" s="32" t="s">
        <v>810</v>
      </c>
      <c r="C63" s="32" t="s">
        <v>385</v>
      </c>
      <c r="D63" s="32">
        <v>100</v>
      </c>
      <c r="E63" s="32">
        <v>0</v>
      </c>
      <c r="F63" s="32">
        <v>400</v>
      </c>
      <c r="G63" s="32">
        <v>0</v>
      </c>
      <c r="H63" s="34">
        <f t="shared" si="1"/>
        <v>500</v>
      </c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 ht="18.75">
      <c r="A64" s="6"/>
      <c r="B64" s="32" t="s">
        <v>810</v>
      </c>
      <c r="C64" s="32" t="s">
        <v>385</v>
      </c>
      <c r="D64" s="32">
        <v>100</v>
      </c>
      <c r="E64" s="32">
        <v>0</v>
      </c>
      <c r="F64" s="32">
        <v>400</v>
      </c>
      <c r="G64" s="32">
        <v>0</v>
      </c>
      <c r="H64" s="34">
        <f t="shared" si="1"/>
        <v>500</v>
      </c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 ht="18.75">
      <c r="A65" s="6"/>
      <c r="B65" s="32" t="s">
        <v>806</v>
      </c>
      <c r="C65" s="32" t="s">
        <v>385</v>
      </c>
      <c r="D65" s="32">
        <v>10</v>
      </c>
      <c r="E65" s="32">
        <v>0</v>
      </c>
      <c r="F65" s="32">
        <v>10</v>
      </c>
      <c r="G65" s="32">
        <v>0</v>
      </c>
      <c r="H65" s="34">
        <f t="shared" si="1"/>
        <v>20</v>
      </c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 ht="18.75">
      <c r="A66" s="6"/>
      <c r="B66" s="32" t="s">
        <v>777</v>
      </c>
      <c r="C66" s="32" t="s">
        <v>385</v>
      </c>
      <c r="D66" s="32">
        <v>40</v>
      </c>
      <c r="E66" s="32">
        <v>40</v>
      </c>
      <c r="F66" s="32">
        <v>40</v>
      </c>
      <c r="G66" s="32">
        <v>150</v>
      </c>
      <c r="H66" s="34">
        <f t="shared" si="1"/>
        <v>270</v>
      </c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 ht="18.75">
      <c r="A67" s="6"/>
      <c r="B67" s="32" t="s">
        <v>793</v>
      </c>
      <c r="C67" s="32" t="s">
        <v>385</v>
      </c>
      <c r="D67" s="32">
        <v>3</v>
      </c>
      <c r="E67" s="32">
        <v>0</v>
      </c>
      <c r="F67" s="32">
        <v>2</v>
      </c>
      <c r="G67" s="32">
        <v>0</v>
      </c>
      <c r="H67" s="34">
        <f t="shared" si="1"/>
        <v>5</v>
      </c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 ht="18.75">
      <c r="A68" s="6"/>
      <c r="B68" s="32" t="s">
        <v>721</v>
      </c>
      <c r="C68" s="32" t="s">
        <v>385</v>
      </c>
      <c r="D68" s="32">
        <v>2</v>
      </c>
      <c r="E68" s="32">
        <v>2</v>
      </c>
      <c r="F68" s="32">
        <v>2</v>
      </c>
      <c r="G68" s="32">
        <v>2</v>
      </c>
      <c r="H68" s="34">
        <f t="shared" si="1"/>
        <v>8</v>
      </c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 ht="18.75">
      <c r="A69" s="6"/>
      <c r="B69" s="32" t="s">
        <v>611</v>
      </c>
      <c r="C69" s="32" t="s">
        <v>385</v>
      </c>
      <c r="D69" s="32">
        <v>2</v>
      </c>
      <c r="E69" s="32">
        <v>2</v>
      </c>
      <c r="F69" s="32">
        <v>2</v>
      </c>
      <c r="G69" s="32">
        <v>2</v>
      </c>
      <c r="H69" s="34">
        <f t="shared" si="1"/>
        <v>8</v>
      </c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2">+H107*I107</f>
        <v>0</v>
      </c>
      <c r="K107" s="8" t="e">
        <f t="shared" ref="K107:K146" si="3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2"/>
        <v>0</v>
      </c>
      <c r="K108" s="8" t="e">
        <f t="shared" si="3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2"/>
        <v>#REF!</v>
      </c>
      <c r="K109" s="8" t="e">
        <f t="shared" si="3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2"/>
        <v>0</v>
      </c>
      <c r="K110" s="8" t="e">
        <f t="shared" si="3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2"/>
        <v>0</v>
      </c>
      <c r="K111" s="8" t="e">
        <f t="shared" si="3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2"/>
        <v>0</v>
      </c>
      <c r="K112" s="8" t="e">
        <f t="shared" si="3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2"/>
        <v>#REF!</v>
      </c>
      <c r="K113" s="8" t="e">
        <f t="shared" si="3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2"/>
        <v>#REF!</v>
      </c>
      <c r="K114" s="8" t="e">
        <f t="shared" si="3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2"/>
        <v>#REF!</v>
      </c>
      <c r="K115" s="8" t="e">
        <f t="shared" si="3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2"/>
        <v>#REF!</v>
      </c>
      <c r="K116" s="8" t="e">
        <f t="shared" si="3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2"/>
        <v>#REF!</v>
      </c>
      <c r="K117" s="8" t="e">
        <f t="shared" si="3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2"/>
        <v>#REF!</v>
      </c>
      <c r="K118" s="8" t="e">
        <f t="shared" si="3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2"/>
        <v>#REF!</v>
      </c>
      <c r="K119" s="8" t="e">
        <f t="shared" si="3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2"/>
        <v>#REF!</v>
      </c>
      <c r="K120" s="8" t="e">
        <f t="shared" si="3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2"/>
        <v>#REF!</v>
      </c>
      <c r="K121" s="8" t="e">
        <f t="shared" si="3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2"/>
        <v>0</v>
      </c>
      <c r="K122" s="8" t="e">
        <f t="shared" si="3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2"/>
        <v>0</v>
      </c>
      <c r="K123" s="8" t="e">
        <f t="shared" si="3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2"/>
        <v>#REF!</v>
      </c>
      <c r="K124" s="8" t="e">
        <f t="shared" si="3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2"/>
        <v>#REF!</v>
      </c>
      <c r="K125" s="8" t="e">
        <f t="shared" si="3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2"/>
        <v>#REF!</v>
      </c>
      <c r="K126" s="8" t="e">
        <f t="shared" si="3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2"/>
        <v>#REF!</v>
      </c>
      <c r="K127" s="8" t="e">
        <f t="shared" si="3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2"/>
        <v>0</v>
      </c>
      <c r="K128" s="8" t="e">
        <f t="shared" si="3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2"/>
        <v>#REF!</v>
      </c>
      <c r="K129" s="8" t="e">
        <f t="shared" si="3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2"/>
        <v>#REF!</v>
      </c>
      <c r="K130" s="8" t="e">
        <f t="shared" si="3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2"/>
        <v>#REF!</v>
      </c>
      <c r="K131" s="8" t="e">
        <f t="shared" si="3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2"/>
        <v>#REF!</v>
      </c>
      <c r="K132" s="8" t="e">
        <f t="shared" si="3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2"/>
        <v>0</v>
      </c>
      <c r="K133" s="8" t="e">
        <f t="shared" si="3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2"/>
        <v>#REF!</v>
      </c>
      <c r="K134" s="8" t="e">
        <f t="shared" si="3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2"/>
        <v>#REF!</v>
      </c>
      <c r="K135" s="8" t="e">
        <f t="shared" si="3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2"/>
        <v>#REF!</v>
      </c>
      <c r="K136" s="8" t="e">
        <f t="shared" si="3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2"/>
        <v>#REF!</v>
      </c>
      <c r="K137" s="8" t="e">
        <f t="shared" si="3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2"/>
        <v>#REF!</v>
      </c>
      <c r="K138" s="8" t="e">
        <f t="shared" si="3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2"/>
        <v>#REF!</v>
      </c>
      <c r="K139" s="8" t="e">
        <f t="shared" si="3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2"/>
        <v>0</v>
      </c>
      <c r="K140" s="8" t="e">
        <f t="shared" si="3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2"/>
        <v>#REF!</v>
      </c>
      <c r="K141" s="8" t="e">
        <f t="shared" si="3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2"/>
        <v>#REF!</v>
      </c>
      <c r="K142" s="8" t="e">
        <f t="shared" si="3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2"/>
        <v>#REF!</v>
      </c>
      <c r="K143" s="8" t="e">
        <f t="shared" si="3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2"/>
        <v>#REF!</v>
      </c>
      <c r="K144" s="8" t="e">
        <f t="shared" si="3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2"/>
        <v>#REF!</v>
      </c>
      <c r="K145" s="8" t="e">
        <f t="shared" si="3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2"/>
        <v>#REF!</v>
      </c>
      <c r="K146" s="8" t="e">
        <f t="shared" si="3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07:G146 D16:G1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>
  <dimension ref="A1:W371"/>
  <sheetViews>
    <sheetView topLeftCell="A7" workbookViewId="0">
      <selection activeCell="B11" sqref="B11:G59"/>
    </sheetView>
  </sheetViews>
  <sheetFormatPr defaultColWidth="11.42578125" defaultRowHeight="18"/>
  <cols>
    <col min="1" max="1" width="75" style="27" customWidth="1"/>
    <col min="2" max="2" width="53.5703125" style="27" customWidth="1"/>
    <col min="3" max="3" width="25.140625" style="27" customWidth="1"/>
    <col min="4" max="7" width="9.140625" style="27" bestFit="1" customWidth="1"/>
    <col min="8" max="8" width="19.140625" style="27" customWidth="1"/>
    <col min="9" max="9" width="20.140625" style="27" customWidth="1"/>
    <col min="10" max="10" width="19.7109375" style="27" customWidth="1"/>
    <col min="11" max="11" width="36.7109375" style="27" customWidth="1"/>
    <col min="12" max="12" width="46.7109375" style="27" customWidth="1"/>
    <col min="13" max="13" width="33.85546875" style="27" customWidth="1"/>
    <col min="14" max="14" width="39.28515625" style="27" customWidth="1"/>
    <col min="15" max="15" width="37.7109375" style="27" customWidth="1"/>
    <col min="16" max="16" width="19.42578125" style="27" customWidth="1"/>
    <col min="17" max="17" width="18.85546875" style="27" customWidth="1"/>
    <col min="18" max="18" width="17.140625" style="27" customWidth="1"/>
    <col min="19" max="19" width="21.42578125" style="27" customWidth="1"/>
    <col min="20" max="20" width="64.5703125" style="27" hidden="1" customWidth="1"/>
    <col min="21" max="21" width="20.85546875" style="27" customWidth="1"/>
    <col min="22" max="22" width="0" style="27" hidden="1" customWidth="1"/>
    <col min="23" max="23" width="52.28515625" style="27" hidden="1" customWidth="1"/>
    <col min="24" max="24" width="17.7109375" style="27" customWidth="1"/>
    <col min="25" max="16384" width="11.42578125" style="27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8"/>
      <c r="C4" s="28"/>
      <c r="D4" s="28"/>
      <c r="E4" s="28"/>
      <c r="F4" s="28"/>
      <c r="G4" s="28"/>
      <c r="H4" s="28"/>
      <c r="I4" s="28"/>
      <c r="J4" s="28"/>
      <c r="K4" s="28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5" t="s">
        <v>850</v>
      </c>
      <c r="C11" s="35" t="s">
        <v>387</v>
      </c>
      <c r="D11" s="35">
        <v>1</v>
      </c>
      <c r="E11" s="35"/>
      <c r="F11" s="35"/>
      <c r="G11" s="35"/>
      <c r="H11" s="34">
        <f t="shared" ref="H11:H32" si="0">SUM(D11:G11)</f>
        <v>1</v>
      </c>
      <c r="I11" s="8"/>
      <c r="J11" s="8"/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5" t="s">
        <v>867</v>
      </c>
      <c r="C12" s="35"/>
      <c r="D12" s="35">
        <v>3000</v>
      </c>
      <c r="E12" s="35">
        <v>3000</v>
      </c>
      <c r="F12" s="35">
        <v>3000</v>
      </c>
      <c r="G12" s="35">
        <v>3000</v>
      </c>
      <c r="H12" s="34">
        <f t="shared" si="0"/>
        <v>12000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5" t="s">
        <v>831</v>
      </c>
      <c r="C13" s="35" t="s">
        <v>464</v>
      </c>
      <c r="D13" s="35">
        <v>5</v>
      </c>
      <c r="E13" s="35"/>
      <c r="F13" s="35">
        <v>5</v>
      </c>
      <c r="G13" s="35"/>
      <c r="H13" s="34">
        <f t="shared" si="0"/>
        <v>10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5" t="s">
        <v>849</v>
      </c>
      <c r="C14" s="35" t="s">
        <v>387</v>
      </c>
      <c r="D14" s="35">
        <v>3</v>
      </c>
      <c r="E14" s="35">
        <v>3</v>
      </c>
      <c r="F14" s="35">
        <v>3</v>
      </c>
      <c r="G14" s="35">
        <v>3</v>
      </c>
      <c r="H14" s="34">
        <f t="shared" si="0"/>
        <v>12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5" t="s">
        <v>866</v>
      </c>
      <c r="C15" s="35" t="s">
        <v>385</v>
      </c>
      <c r="D15" s="35">
        <v>1</v>
      </c>
      <c r="E15" s="35"/>
      <c r="F15" s="35"/>
      <c r="G15" s="35"/>
      <c r="H15" s="34">
        <f t="shared" si="0"/>
        <v>1</v>
      </c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5" t="s">
        <v>840</v>
      </c>
      <c r="C16" s="35" t="s">
        <v>387</v>
      </c>
      <c r="D16" s="35">
        <v>4</v>
      </c>
      <c r="E16" s="35"/>
      <c r="F16" s="35"/>
      <c r="G16" s="35"/>
      <c r="H16" s="34">
        <f t="shared" si="0"/>
        <v>4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5" t="s">
        <v>859</v>
      </c>
      <c r="C17" s="35" t="s">
        <v>858</v>
      </c>
      <c r="D17" s="35">
        <v>2</v>
      </c>
      <c r="E17" s="35">
        <v>2</v>
      </c>
      <c r="F17" s="35">
        <v>2</v>
      </c>
      <c r="G17" s="35">
        <v>2</v>
      </c>
      <c r="H17" s="34">
        <f t="shared" si="0"/>
        <v>8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35" t="s">
        <v>846</v>
      </c>
      <c r="C18" s="35" t="s">
        <v>408</v>
      </c>
      <c r="D18" s="35">
        <v>1</v>
      </c>
      <c r="E18" s="35"/>
      <c r="F18" s="35"/>
      <c r="G18" s="35"/>
      <c r="H18" s="34">
        <f t="shared" si="0"/>
        <v>1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35" t="s">
        <v>837</v>
      </c>
      <c r="C19" s="35" t="s">
        <v>387</v>
      </c>
      <c r="D19" s="35">
        <v>2</v>
      </c>
      <c r="E19" s="35"/>
      <c r="F19" s="35">
        <v>1</v>
      </c>
      <c r="G19" s="35"/>
      <c r="H19" s="34">
        <f t="shared" si="0"/>
        <v>3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35" t="s">
        <v>836</v>
      </c>
      <c r="C20" s="35" t="s">
        <v>464</v>
      </c>
      <c r="D20" s="35">
        <v>4</v>
      </c>
      <c r="E20" s="35">
        <v>4</v>
      </c>
      <c r="F20" s="35">
        <v>4</v>
      </c>
      <c r="G20" s="35">
        <v>4</v>
      </c>
      <c r="H20" s="34">
        <f t="shared" si="0"/>
        <v>16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35" t="s">
        <v>851</v>
      </c>
      <c r="C21" s="35" t="s">
        <v>465</v>
      </c>
      <c r="D21" s="35"/>
      <c r="E21" s="35">
        <v>40</v>
      </c>
      <c r="F21" s="35"/>
      <c r="G21" s="35"/>
      <c r="H21" s="34">
        <f t="shared" si="0"/>
        <v>40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35" t="s">
        <v>856</v>
      </c>
      <c r="C22" s="35"/>
      <c r="D22" s="35"/>
      <c r="E22" s="35"/>
      <c r="F22" s="35"/>
      <c r="G22" s="35"/>
      <c r="H22" s="34">
        <f t="shared" si="0"/>
        <v>0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35" t="s">
        <v>839</v>
      </c>
      <c r="C23" s="35" t="s">
        <v>385</v>
      </c>
      <c r="D23" s="35">
        <v>4</v>
      </c>
      <c r="E23" s="35"/>
      <c r="F23" s="35">
        <v>4</v>
      </c>
      <c r="G23" s="35"/>
      <c r="H23" s="34">
        <f t="shared" si="0"/>
        <v>8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35" t="s">
        <v>860</v>
      </c>
      <c r="C24" s="35" t="s">
        <v>858</v>
      </c>
      <c r="D24" s="35">
        <v>2</v>
      </c>
      <c r="E24" s="35">
        <v>2</v>
      </c>
      <c r="F24" s="35">
        <v>2</v>
      </c>
      <c r="G24" s="35">
        <v>2</v>
      </c>
      <c r="H24" s="34">
        <f t="shared" si="0"/>
        <v>8</v>
      </c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35" t="s">
        <v>864</v>
      </c>
      <c r="C25" s="35" t="s">
        <v>385</v>
      </c>
      <c r="D25" s="35">
        <v>1</v>
      </c>
      <c r="E25" s="35"/>
      <c r="F25" s="35"/>
      <c r="G25" s="35"/>
      <c r="H25" s="34">
        <f t="shared" si="0"/>
        <v>1</v>
      </c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35" t="s">
        <v>426</v>
      </c>
      <c r="C26" s="35" t="s">
        <v>385</v>
      </c>
      <c r="D26" s="35">
        <v>25</v>
      </c>
      <c r="E26" s="35">
        <v>25</v>
      </c>
      <c r="F26" s="35">
        <v>25</v>
      </c>
      <c r="G26" s="35">
        <v>25</v>
      </c>
      <c r="H26" s="34">
        <f t="shared" si="0"/>
        <v>100</v>
      </c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35" t="s">
        <v>822</v>
      </c>
      <c r="C27" s="35" t="s">
        <v>385</v>
      </c>
      <c r="D27" s="35">
        <v>25</v>
      </c>
      <c r="E27" s="35">
        <v>25</v>
      </c>
      <c r="F27" s="35">
        <v>25</v>
      </c>
      <c r="G27" s="35">
        <v>25</v>
      </c>
      <c r="H27" s="34">
        <f t="shared" si="0"/>
        <v>100</v>
      </c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35" t="s">
        <v>823</v>
      </c>
      <c r="C28" s="35" t="s">
        <v>385</v>
      </c>
      <c r="D28" s="35">
        <v>25</v>
      </c>
      <c r="E28" s="35">
        <v>25</v>
      </c>
      <c r="F28" s="35">
        <v>25</v>
      </c>
      <c r="G28" s="35">
        <v>25</v>
      </c>
      <c r="H28" s="34">
        <f t="shared" si="0"/>
        <v>100</v>
      </c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35" t="s">
        <v>824</v>
      </c>
      <c r="C29" s="35" t="s">
        <v>385</v>
      </c>
      <c r="D29" s="35">
        <v>25</v>
      </c>
      <c r="E29" s="35">
        <v>25</v>
      </c>
      <c r="F29" s="35">
        <v>25</v>
      </c>
      <c r="G29" s="35">
        <v>25</v>
      </c>
      <c r="H29" s="34">
        <f t="shared" si="0"/>
        <v>100</v>
      </c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35" t="s">
        <v>844</v>
      </c>
      <c r="C30" s="35" t="s">
        <v>387</v>
      </c>
      <c r="D30" s="35">
        <v>1</v>
      </c>
      <c r="E30" s="35"/>
      <c r="F30" s="35"/>
      <c r="G30" s="35"/>
      <c r="H30" s="34">
        <f t="shared" si="0"/>
        <v>1</v>
      </c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35" t="s">
        <v>843</v>
      </c>
      <c r="C31" s="35" t="s">
        <v>387</v>
      </c>
      <c r="D31" s="35">
        <v>1</v>
      </c>
      <c r="E31" s="35"/>
      <c r="F31" s="35">
        <v>1</v>
      </c>
      <c r="G31" s="35"/>
      <c r="H31" s="34">
        <f t="shared" si="0"/>
        <v>2</v>
      </c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35" t="s">
        <v>829</v>
      </c>
      <c r="C32" s="35" t="s">
        <v>387</v>
      </c>
      <c r="D32" s="35">
        <v>1</v>
      </c>
      <c r="E32" s="35"/>
      <c r="F32" s="35">
        <v>1</v>
      </c>
      <c r="G32" s="35"/>
      <c r="H32" s="34">
        <f t="shared" si="0"/>
        <v>2</v>
      </c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35" t="s">
        <v>821</v>
      </c>
      <c r="C33" s="35" t="s">
        <v>383</v>
      </c>
      <c r="D33" s="35">
        <v>2</v>
      </c>
      <c r="E33" s="35">
        <v>2</v>
      </c>
      <c r="F33" s="35">
        <v>2</v>
      </c>
      <c r="G33" s="35">
        <v>2</v>
      </c>
      <c r="H33" s="34">
        <v>8</v>
      </c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35" t="s">
        <v>841</v>
      </c>
      <c r="C34" s="35" t="s">
        <v>842</v>
      </c>
      <c r="D34" s="35">
        <v>2</v>
      </c>
      <c r="E34" s="35"/>
      <c r="F34" s="35">
        <v>2</v>
      </c>
      <c r="G34" s="35"/>
      <c r="H34" s="34">
        <f>SUM(D34:G34)</f>
        <v>4</v>
      </c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35" t="s">
        <v>855</v>
      </c>
      <c r="C35" s="35"/>
      <c r="D35" s="35"/>
      <c r="E35" s="35"/>
      <c r="F35" s="35"/>
      <c r="G35" s="35"/>
      <c r="H35" s="34">
        <f>SUM(D35:G35)</f>
        <v>0</v>
      </c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35" t="s">
        <v>830</v>
      </c>
      <c r="C36" s="35" t="s">
        <v>387</v>
      </c>
      <c r="D36" s="35">
        <v>9</v>
      </c>
      <c r="E36" s="35"/>
      <c r="F36" s="35">
        <v>9</v>
      </c>
      <c r="G36" s="35"/>
      <c r="H36" s="34">
        <v>18</v>
      </c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35" t="s">
        <v>828</v>
      </c>
      <c r="C37" s="35" t="s">
        <v>385</v>
      </c>
      <c r="D37" s="35">
        <v>9</v>
      </c>
      <c r="E37" s="35">
        <v>9</v>
      </c>
      <c r="F37" s="35">
        <v>9</v>
      </c>
      <c r="G37" s="35">
        <v>9</v>
      </c>
      <c r="H37" s="34">
        <f t="shared" ref="H37:H44" si="1">SUM(D37:G37)</f>
        <v>36</v>
      </c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35" t="s">
        <v>827</v>
      </c>
      <c r="C38" s="35" t="s">
        <v>385</v>
      </c>
      <c r="D38" s="35">
        <v>9</v>
      </c>
      <c r="E38" s="35">
        <v>9</v>
      </c>
      <c r="F38" s="35">
        <v>9</v>
      </c>
      <c r="G38" s="35">
        <v>9</v>
      </c>
      <c r="H38" s="34">
        <f t="shared" si="1"/>
        <v>36</v>
      </c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35" t="s">
        <v>863</v>
      </c>
      <c r="C39" s="35" t="s">
        <v>385</v>
      </c>
      <c r="D39" s="35">
        <v>1</v>
      </c>
      <c r="E39" s="35">
        <v>1</v>
      </c>
      <c r="F39" s="35">
        <v>1</v>
      </c>
      <c r="G39" s="35">
        <v>1</v>
      </c>
      <c r="H39" s="34">
        <f t="shared" si="1"/>
        <v>4</v>
      </c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35" t="s">
        <v>834</v>
      </c>
      <c r="C40" s="35" t="s">
        <v>385</v>
      </c>
      <c r="D40" s="35">
        <v>6</v>
      </c>
      <c r="E40" s="35"/>
      <c r="F40" s="35">
        <v>6</v>
      </c>
      <c r="G40" s="35"/>
      <c r="H40" s="34">
        <f t="shared" si="1"/>
        <v>12</v>
      </c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35" t="s">
        <v>835</v>
      </c>
      <c r="C41" s="35" t="s">
        <v>387</v>
      </c>
      <c r="D41" s="35">
        <v>6</v>
      </c>
      <c r="E41" s="35"/>
      <c r="F41" s="35">
        <v>6</v>
      </c>
      <c r="G41" s="35"/>
      <c r="H41" s="34">
        <f t="shared" si="1"/>
        <v>12</v>
      </c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35" t="s">
        <v>833</v>
      </c>
      <c r="C42" s="35" t="s">
        <v>385</v>
      </c>
      <c r="D42" s="35">
        <v>6</v>
      </c>
      <c r="E42" s="35"/>
      <c r="F42" s="35">
        <v>6</v>
      </c>
      <c r="G42" s="35"/>
      <c r="H42" s="34">
        <f t="shared" si="1"/>
        <v>12</v>
      </c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35" t="s">
        <v>862</v>
      </c>
      <c r="C43" s="35" t="s">
        <v>387</v>
      </c>
      <c r="D43" s="35">
        <v>2</v>
      </c>
      <c r="E43" s="35"/>
      <c r="F43" s="35"/>
      <c r="G43" s="35"/>
      <c r="H43" s="34">
        <f t="shared" si="1"/>
        <v>2</v>
      </c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35" t="s">
        <v>857</v>
      </c>
      <c r="C44" s="35" t="s">
        <v>858</v>
      </c>
      <c r="D44" s="35">
        <v>1</v>
      </c>
      <c r="E44" s="35">
        <v>1</v>
      </c>
      <c r="F44" s="35">
        <v>1</v>
      </c>
      <c r="G44" s="35">
        <v>1</v>
      </c>
      <c r="H44" s="34">
        <f t="shared" si="1"/>
        <v>4</v>
      </c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 t="s">
        <v>161</v>
      </c>
      <c r="B45" s="35" t="s">
        <v>382</v>
      </c>
      <c r="C45" s="35" t="s">
        <v>383</v>
      </c>
      <c r="D45" s="35">
        <v>28</v>
      </c>
      <c r="E45" s="35">
        <v>28</v>
      </c>
      <c r="F45" s="35">
        <v>28</v>
      </c>
      <c r="G45" s="35">
        <v>28</v>
      </c>
      <c r="H45" s="34">
        <v>112</v>
      </c>
      <c r="I45" s="8"/>
      <c r="J45" s="8">
        <f>+Tabla1324561415[[#This Row],[CANTIDAD TOTAL]]*Tabla1324561415[[#This Row],[PRECIO UNITARIO ESTIMADO]]</f>
        <v>0</v>
      </c>
      <c r="K45" s="8">
        <f>SUM(J45:J46)</f>
        <v>0</v>
      </c>
      <c r="L45" s="6" t="s">
        <v>17</v>
      </c>
      <c r="M45" s="6" t="s">
        <v>379</v>
      </c>
      <c r="N45" s="8"/>
      <c r="O45" s="6"/>
      <c r="T45" s="4" t="s">
        <v>60</v>
      </c>
      <c r="W45" s="11"/>
    </row>
    <row r="46" spans="1:23" ht="18.75">
      <c r="A46" s="6"/>
      <c r="B46" s="35" t="s">
        <v>398</v>
      </c>
      <c r="C46" s="35" t="s">
        <v>383</v>
      </c>
      <c r="D46" s="35">
        <v>26</v>
      </c>
      <c r="E46" s="35">
        <v>26</v>
      </c>
      <c r="F46" s="35">
        <v>26</v>
      </c>
      <c r="G46" s="35">
        <v>26</v>
      </c>
      <c r="H46" s="34">
        <f>SUM(D46:G46)</f>
        <v>104</v>
      </c>
      <c r="I46" s="8"/>
      <c r="J46" s="8">
        <f>+Tabla1324561415[[#This Row],[CANTIDAD TOTAL]]*Tabla1324561415[[#This Row],[PRECIO UNITARIO ESTIMADO]]</f>
        <v>0</v>
      </c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35" t="s">
        <v>832</v>
      </c>
      <c r="C47" s="35" t="s">
        <v>385</v>
      </c>
      <c r="D47" s="35">
        <v>60</v>
      </c>
      <c r="E47" s="35">
        <v>60</v>
      </c>
      <c r="F47" s="35">
        <v>30</v>
      </c>
      <c r="G47" s="35">
        <v>60</v>
      </c>
      <c r="H47" s="34">
        <v>240</v>
      </c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35" t="s">
        <v>852</v>
      </c>
      <c r="C48" s="35"/>
      <c r="D48" s="35"/>
      <c r="E48" s="35"/>
      <c r="F48" s="35"/>
      <c r="G48" s="35"/>
      <c r="H48" s="34">
        <f t="shared" ref="H48:H59" si="2">SUM(D48:G48)</f>
        <v>0</v>
      </c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35" t="s">
        <v>854</v>
      </c>
      <c r="C49" s="35"/>
      <c r="D49" s="35"/>
      <c r="E49" s="35"/>
      <c r="F49" s="35"/>
      <c r="G49" s="35"/>
      <c r="H49" s="34">
        <f t="shared" si="2"/>
        <v>0</v>
      </c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35" t="s">
        <v>853</v>
      </c>
      <c r="C50" s="35"/>
      <c r="D50" s="35"/>
      <c r="E50" s="35"/>
      <c r="F50" s="35"/>
      <c r="G50" s="35"/>
      <c r="H50" s="34">
        <f t="shared" si="2"/>
        <v>0</v>
      </c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5" t="s">
        <v>861</v>
      </c>
      <c r="C51" s="35" t="s">
        <v>385</v>
      </c>
      <c r="D51" s="35">
        <v>4</v>
      </c>
      <c r="E51" s="35">
        <v>4</v>
      </c>
      <c r="F51" s="35">
        <v>4</v>
      </c>
      <c r="G51" s="35">
        <v>4</v>
      </c>
      <c r="H51" s="34">
        <f t="shared" si="2"/>
        <v>16</v>
      </c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 ht="18.75">
      <c r="A52" s="6"/>
      <c r="B52" s="35" t="s">
        <v>825</v>
      </c>
      <c r="C52" s="35" t="s">
        <v>385</v>
      </c>
      <c r="D52" s="35">
        <v>25</v>
      </c>
      <c r="E52" s="35">
        <v>25</v>
      </c>
      <c r="F52" s="35">
        <v>25</v>
      </c>
      <c r="G52" s="35">
        <v>25</v>
      </c>
      <c r="H52" s="34">
        <f t="shared" si="2"/>
        <v>100</v>
      </c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 ht="18.75">
      <c r="A53" s="6"/>
      <c r="B53" s="35" t="s">
        <v>826</v>
      </c>
      <c r="C53" s="35" t="s">
        <v>385</v>
      </c>
      <c r="D53" s="35">
        <v>25</v>
      </c>
      <c r="E53" s="35">
        <v>25</v>
      </c>
      <c r="F53" s="35">
        <v>25</v>
      </c>
      <c r="G53" s="35">
        <v>25</v>
      </c>
      <c r="H53" s="34">
        <f t="shared" si="2"/>
        <v>100</v>
      </c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 ht="18.75">
      <c r="A54" s="6"/>
      <c r="B54" s="35" t="s">
        <v>490</v>
      </c>
      <c r="C54" s="35" t="s">
        <v>385</v>
      </c>
      <c r="D54" s="35">
        <v>25</v>
      </c>
      <c r="E54" s="35">
        <v>25</v>
      </c>
      <c r="F54" s="35">
        <v>25</v>
      </c>
      <c r="G54" s="35">
        <v>25</v>
      </c>
      <c r="H54" s="34">
        <f t="shared" si="2"/>
        <v>100</v>
      </c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 ht="18.75">
      <c r="A55" s="6"/>
      <c r="B55" s="35" t="s">
        <v>845</v>
      </c>
      <c r="C55" s="35" t="s">
        <v>387</v>
      </c>
      <c r="D55" s="35">
        <v>1</v>
      </c>
      <c r="E55" s="35"/>
      <c r="F55" s="35">
        <v>1</v>
      </c>
      <c r="G55" s="35"/>
      <c r="H55" s="34">
        <f t="shared" si="2"/>
        <v>2</v>
      </c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 ht="18.75">
      <c r="A56" s="6"/>
      <c r="B56" s="35" t="s">
        <v>848</v>
      </c>
      <c r="C56" s="35" t="s">
        <v>387</v>
      </c>
      <c r="D56" s="35">
        <v>2</v>
      </c>
      <c r="E56" s="35"/>
      <c r="F56" s="35">
        <v>1</v>
      </c>
      <c r="G56" s="35"/>
      <c r="H56" s="34">
        <f t="shared" si="2"/>
        <v>3</v>
      </c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 ht="18.75">
      <c r="A57" s="6"/>
      <c r="B57" s="35" t="s">
        <v>847</v>
      </c>
      <c r="C57" s="35" t="s">
        <v>387</v>
      </c>
      <c r="D57" s="35">
        <v>2</v>
      </c>
      <c r="E57" s="35"/>
      <c r="F57" s="35">
        <v>2</v>
      </c>
      <c r="G57" s="35"/>
      <c r="H57" s="34">
        <f t="shared" si="2"/>
        <v>4</v>
      </c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 ht="18.75">
      <c r="A58" s="6"/>
      <c r="B58" s="35" t="s">
        <v>865</v>
      </c>
      <c r="C58" s="35" t="s">
        <v>387</v>
      </c>
      <c r="D58" s="35">
        <v>1</v>
      </c>
      <c r="E58" s="35"/>
      <c r="F58" s="35"/>
      <c r="G58" s="35"/>
      <c r="H58" s="34">
        <f t="shared" si="2"/>
        <v>1</v>
      </c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 ht="18.75">
      <c r="A59" s="6"/>
      <c r="B59" s="35" t="s">
        <v>838</v>
      </c>
      <c r="C59" s="35" t="s">
        <v>387</v>
      </c>
      <c r="D59" s="35">
        <v>48</v>
      </c>
      <c r="E59" s="35">
        <v>48</v>
      </c>
      <c r="F59" s="35">
        <v>48</v>
      </c>
      <c r="G59" s="35">
        <v>48</v>
      </c>
      <c r="H59" s="34">
        <f t="shared" si="2"/>
        <v>192</v>
      </c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 ht="18.75">
      <c r="A60" s="6"/>
      <c r="B60" s="32"/>
      <c r="C60" s="32"/>
      <c r="D60" s="32"/>
      <c r="E60" s="32"/>
      <c r="F60" s="32"/>
      <c r="G60" s="32"/>
      <c r="H60" s="34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 ht="18.75">
      <c r="A61" s="6"/>
      <c r="B61" s="32"/>
      <c r="C61" s="32"/>
      <c r="D61" s="32"/>
      <c r="E61" s="32"/>
      <c r="F61" s="32"/>
      <c r="G61" s="32"/>
      <c r="H61" s="34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 ht="18.75">
      <c r="A62" s="6"/>
      <c r="B62" s="32"/>
      <c r="C62" s="32"/>
      <c r="D62" s="32"/>
      <c r="E62" s="32"/>
      <c r="F62" s="32"/>
      <c r="G62" s="32"/>
      <c r="H62" s="34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 ht="18.75">
      <c r="A63" s="6"/>
      <c r="B63" s="32"/>
      <c r="C63" s="32"/>
      <c r="D63" s="32"/>
      <c r="E63" s="32"/>
      <c r="F63" s="32"/>
      <c r="G63" s="32"/>
      <c r="H63" s="34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 ht="18.75">
      <c r="A64" s="6"/>
      <c r="B64" s="32"/>
      <c r="C64" s="32"/>
      <c r="D64" s="32"/>
      <c r="E64" s="32"/>
      <c r="F64" s="32"/>
      <c r="G64" s="32"/>
      <c r="H64" s="34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 ht="18.75">
      <c r="A65" s="6"/>
      <c r="B65" s="32"/>
      <c r="C65" s="32"/>
      <c r="D65" s="32"/>
      <c r="E65" s="32"/>
      <c r="F65" s="32"/>
      <c r="G65" s="32"/>
      <c r="H65" s="34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 ht="18.75">
      <c r="A66" s="6"/>
      <c r="B66" s="32"/>
      <c r="C66" s="32"/>
      <c r="D66" s="32"/>
      <c r="E66" s="32"/>
      <c r="F66" s="32"/>
      <c r="G66" s="32"/>
      <c r="H66" s="34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 ht="18.75">
      <c r="A67" s="6"/>
      <c r="B67" s="32"/>
      <c r="C67" s="32"/>
      <c r="D67" s="32"/>
      <c r="E67" s="32"/>
      <c r="F67" s="32"/>
      <c r="G67" s="32"/>
      <c r="H67" s="34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 ht="18.75">
      <c r="A68" s="6"/>
      <c r="B68" s="32"/>
      <c r="C68" s="32"/>
      <c r="D68" s="32"/>
      <c r="E68" s="32"/>
      <c r="F68" s="32"/>
      <c r="G68" s="32"/>
      <c r="H68" s="34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 ht="18.75">
      <c r="A69" s="6"/>
      <c r="B69" s="32"/>
      <c r="C69" s="32"/>
      <c r="D69" s="32"/>
      <c r="E69" s="32"/>
      <c r="F69" s="32"/>
      <c r="G69" s="32"/>
      <c r="H69" s="34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3">+H107*I107</f>
        <v>0</v>
      </c>
      <c r="K107" s="8" t="e">
        <f t="shared" ref="K107:K146" si="4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3"/>
        <v>0</v>
      </c>
      <c r="K108" s="8" t="e">
        <f t="shared" si="4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3"/>
        <v>#REF!</v>
      </c>
      <c r="K109" s="8" t="e">
        <f t="shared" si="4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3"/>
        <v>0</v>
      </c>
      <c r="K110" s="8" t="e">
        <f t="shared" si="4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3"/>
        <v>0</v>
      </c>
      <c r="K111" s="8" t="e">
        <f t="shared" si="4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3"/>
        <v>0</v>
      </c>
      <c r="K112" s="8" t="e">
        <f t="shared" si="4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3"/>
        <v>#REF!</v>
      </c>
      <c r="K113" s="8" t="e">
        <f t="shared" si="4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3"/>
        <v>#REF!</v>
      </c>
      <c r="K114" s="8" t="e">
        <f t="shared" si="4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3"/>
        <v>#REF!</v>
      </c>
      <c r="K115" s="8" t="e">
        <f t="shared" si="4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3"/>
        <v>#REF!</v>
      </c>
      <c r="K116" s="8" t="e">
        <f t="shared" si="4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3"/>
        <v>#REF!</v>
      </c>
      <c r="K117" s="8" t="e">
        <f t="shared" si="4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3"/>
        <v>#REF!</v>
      </c>
      <c r="K118" s="8" t="e">
        <f t="shared" si="4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3"/>
        <v>#REF!</v>
      </c>
      <c r="K119" s="8" t="e">
        <f t="shared" si="4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3"/>
        <v>#REF!</v>
      </c>
      <c r="K120" s="8" t="e">
        <f t="shared" si="4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3"/>
        <v>#REF!</v>
      </c>
      <c r="K121" s="8" t="e">
        <f t="shared" si="4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3"/>
        <v>0</v>
      </c>
      <c r="K122" s="8" t="e">
        <f t="shared" si="4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3"/>
        <v>0</v>
      </c>
      <c r="K123" s="8" t="e">
        <f t="shared" si="4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3"/>
        <v>#REF!</v>
      </c>
      <c r="K124" s="8" t="e">
        <f t="shared" si="4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3"/>
        <v>#REF!</v>
      </c>
      <c r="K125" s="8" t="e">
        <f t="shared" si="4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3"/>
        <v>#REF!</v>
      </c>
      <c r="K126" s="8" t="e">
        <f t="shared" si="4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3"/>
        <v>#REF!</v>
      </c>
      <c r="K127" s="8" t="e">
        <f t="shared" si="4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3"/>
        <v>0</v>
      </c>
      <c r="K128" s="8" t="e">
        <f t="shared" si="4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3"/>
        <v>#REF!</v>
      </c>
      <c r="K129" s="8" t="e">
        <f t="shared" si="4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3"/>
        <v>#REF!</v>
      </c>
      <c r="K130" s="8" t="e">
        <f t="shared" si="4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3"/>
        <v>#REF!</v>
      </c>
      <c r="K131" s="8" t="e">
        <f t="shared" si="4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3"/>
        <v>#REF!</v>
      </c>
      <c r="K132" s="8" t="e">
        <f t="shared" si="4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3"/>
        <v>0</v>
      </c>
      <c r="K133" s="8" t="e">
        <f t="shared" si="4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3"/>
        <v>#REF!</v>
      </c>
      <c r="K134" s="8" t="e">
        <f t="shared" si="4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3"/>
        <v>#REF!</v>
      </c>
      <c r="K135" s="8" t="e">
        <f t="shared" si="4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3"/>
        <v>#REF!</v>
      </c>
      <c r="K136" s="8" t="e">
        <f t="shared" si="4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3"/>
        <v>#REF!</v>
      </c>
      <c r="K137" s="8" t="e">
        <f t="shared" si="4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3"/>
        <v>#REF!</v>
      </c>
      <c r="K138" s="8" t="e">
        <f t="shared" si="4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3"/>
        <v>#REF!</v>
      </c>
      <c r="K139" s="8" t="e">
        <f t="shared" si="4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3"/>
        <v>0</v>
      </c>
      <c r="K140" s="8" t="e">
        <f t="shared" si="4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3"/>
        <v>#REF!</v>
      </c>
      <c r="K141" s="8" t="e">
        <f t="shared" si="4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3"/>
        <v>#REF!</v>
      </c>
      <c r="K142" s="8" t="e">
        <f t="shared" si="4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3"/>
        <v>#REF!</v>
      </c>
      <c r="K143" s="8" t="e">
        <f t="shared" si="4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3"/>
        <v>#REF!</v>
      </c>
      <c r="K144" s="8" t="e">
        <f t="shared" si="4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3"/>
        <v>#REF!</v>
      </c>
      <c r="K145" s="8" t="e">
        <f t="shared" si="4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3"/>
        <v>#REF!</v>
      </c>
      <c r="K146" s="8" t="e">
        <f t="shared" si="4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type="list" allowBlank="1" showInputMessage="1" showErrorMessage="1" promptTitle="PACC" prompt="Seleccione el procedimiento de selección." sqref="L11:L146">
      <formula1>$W$11:$W$17</formula1>
    </dataValidation>
    <dataValidation allowBlank="1" showInputMessage="1" showErrorMessage="1" promptTitle="PACC" prompt="Digite las observaciones que considere." sqref="O11:O146"/>
    <dataValidation allowBlank="1" showInputMessage="1" showErrorMessage="1" promptTitle="PACC" prompt="Digite el valor adquirido." sqref="N11:N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el precio unitario estimado.&#10;" sqref="I11:I146"/>
    <dataValidation allowBlank="1" showInputMessage="1" showErrorMessage="1" promptTitle="PACC" prompt="Digite la cantidad requerida en este período.&#10;" sqref="D107:G146 D11:G11 D16:G1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descripción de la compra o contratación." sqref="B11:B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La cantidad total resultará de la suma de las cantidades requeridas en cada trimestre. " sqref="H11:H146"/>
    <dataValidation allowBlank="1" showInputMessage="1" showErrorMessage="1" promptTitle="PACC" prompt="Este valor se calculará automáticamente, resultado de la multiplicación de la cantidad total por el precio unitario estimado." sqref="J11:J146"/>
  </dataValidations>
  <pageMargins left="0.7" right="0.7" top="0.75" bottom="0.75" header="0.3" footer="0.3"/>
  <drawing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>
  <dimension ref="A1:W371"/>
  <sheetViews>
    <sheetView workbookViewId="0">
      <selection activeCell="A14" sqref="A14"/>
    </sheetView>
  </sheetViews>
  <sheetFormatPr defaultColWidth="11.42578125" defaultRowHeight="18"/>
  <cols>
    <col min="1" max="1" width="75" style="27" customWidth="1"/>
    <col min="2" max="2" width="53.5703125" style="27" customWidth="1"/>
    <col min="3" max="3" width="25.140625" style="27" customWidth="1"/>
    <col min="4" max="7" width="9.140625" style="27" bestFit="1" customWidth="1"/>
    <col min="8" max="8" width="19.140625" style="27" customWidth="1"/>
    <col min="9" max="9" width="20.140625" style="27" customWidth="1"/>
    <col min="10" max="10" width="19.7109375" style="27" customWidth="1"/>
    <col min="11" max="11" width="36.7109375" style="27" customWidth="1"/>
    <col min="12" max="12" width="46.7109375" style="27" customWidth="1"/>
    <col min="13" max="13" width="33.85546875" style="27" customWidth="1"/>
    <col min="14" max="14" width="39.28515625" style="27" customWidth="1"/>
    <col min="15" max="15" width="37.7109375" style="27" customWidth="1"/>
    <col min="16" max="16" width="19.42578125" style="27" customWidth="1"/>
    <col min="17" max="17" width="18.85546875" style="27" customWidth="1"/>
    <col min="18" max="18" width="17.140625" style="27" customWidth="1"/>
    <col min="19" max="19" width="21.42578125" style="27" customWidth="1"/>
    <col min="20" max="20" width="64.5703125" style="27" hidden="1" customWidth="1"/>
    <col min="21" max="21" width="20.85546875" style="27" customWidth="1"/>
    <col min="22" max="22" width="0" style="27" hidden="1" customWidth="1"/>
    <col min="23" max="23" width="52.28515625" style="27" hidden="1" customWidth="1"/>
    <col min="24" max="24" width="17.7109375" style="27" customWidth="1"/>
    <col min="25" max="16384" width="11.42578125" style="27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8"/>
      <c r="C4" s="28"/>
      <c r="D4" s="28"/>
      <c r="E4" s="28"/>
      <c r="F4" s="28"/>
      <c r="G4" s="28"/>
      <c r="H4" s="28"/>
      <c r="I4" s="28"/>
      <c r="J4" s="28"/>
      <c r="K4" s="28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>
      <c r="A11" s="6" t="s">
        <v>161</v>
      </c>
      <c r="B11" s="6" t="s">
        <v>873</v>
      </c>
      <c r="C11" s="6" t="s">
        <v>385</v>
      </c>
      <c r="D11" s="6">
        <v>2</v>
      </c>
      <c r="E11" s="6">
        <v>0</v>
      </c>
      <c r="F11" s="6">
        <v>2</v>
      </c>
      <c r="G11" s="6">
        <v>0</v>
      </c>
      <c r="H11" s="7">
        <f>SUM('PACC Consolidado'!$D11:$G11)</f>
        <v>0</v>
      </c>
      <c r="I11" s="8"/>
      <c r="J11" s="8">
        <f>+Tabla132456141516[[#This Row],[CANTIDAD TOTAL]]*Tabla132456141516[[#This Row],[PRECIO UNITARIO ESTIMADO]]</f>
        <v>0</v>
      </c>
      <c r="K11" s="8" t="e">
        <f>SUM(J11:J12)</f>
        <v>#REF!</v>
      </c>
      <c r="L11" s="6" t="s">
        <v>17</v>
      </c>
      <c r="M11" s="6" t="s">
        <v>379</v>
      </c>
      <c r="N11" s="8"/>
      <c r="O11" s="6"/>
      <c r="T11" s="4" t="s">
        <v>26</v>
      </c>
      <c r="W11" s="11" t="s">
        <v>23</v>
      </c>
    </row>
    <row r="12" spans="1:23">
      <c r="A12" s="6" t="s">
        <v>355</v>
      </c>
      <c r="B12" s="6" t="s">
        <v>384</v>
      </c>
      <c r="C12" s="6" t="s">
        <v>385</v>
      </c>
      <c r="D12" s="6">
        <v>12</v>
      </c>
      <c r="E12" s="6">
        <v>0</v>
      </c>
      <c r="F12" s="6">
        <v>0</v>
      </c>
      <c r="G12" s="6">
        <v>0</v>
      </c>
      <c r="H12" s="7" t="e">
        <f>SUM('PACC Consolidado'!#REF!)</f>
        <v>#REF!</v>
      </c>
      <c r="I12" s="8"/>
      <c r="J12" s="8" t="e">
        <f>+Tabla132456141516[[#This Row],[CANTIDAD TOTAL]]*Tabla132456141516[[#This Row],[PRECIO UNITARIO ESTIMADO]]</f>
        <v>#REF!</v>
      </c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>
      <c r="A13" s="6"/>
      <c r="B13" s="6" t="s">
        <v>876</v>
      </c>
      <c r="C13" s="6" t="s">
        <v>385</v>
      </c>
      <c r="D13" s="6">
        <v>1</v>
      </c>
      <c r="E13" s="6">
        <v>0</v>
      </c>
      <c r="F13" s="6">
        <v>0</v>
      </c>
      <c r="G13" s="6">
        <v>0</v>
      </c>
      <c r="H13" s="7">
        <f t="shared" ref="H13:H24" si="0">SUM(D13:G13)</f>
        <v>1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>
      <c r="A14" s="6"/>
      <c r="B14" s="6" t="s">
        <v>870</v>
      </c>
      <c r="C14" s="6" t="s">
        <v>385</v>
      </c>
      <c r="D14" s="6">
        <v>3</v>
      </c>
      <c r="E14" s="6">
        <v>0</v>
      </c>
      <c r="F14" s="6">
        <v>3</v>
      </c>
      <c r="G14" s="6">
        <v>0</v>
      </c>
      <c r="H14" s="7">
        <f t="shared" si="0"/>
        <v>6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>
      <c r="A15" s="6"/>
      <c r="B15" s="6" t="s">
        <v>872</v>
      </c>
      <c r="C15" s="6" t="s">
        <v>385</v>
      </c>
      <c r="D15" s="6">
        <v>3</v>
      </c>
      <c r="E15" s="6">
        <v>0</v>
      </c>
      <c r="F15" s="6">
        <v>3</v>
      </c>
      <c r="G15" s="6">
        <v>0</v>
      </c>
      <c r="H15" s="7">
        <f t="shared" si="0"/>
        <v>6</v>
      </c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>
      <c r="A16" s="6"/>
      <c r="B16" s="6" t="s">
        <v>392</v>
      </c>
      <c r="C16" s="6" t="s">
        <v>385</v>
      </c>
      <c r="D16" s="6">
        <v>3</v>
      </c>
      <c r="E16" s="6">
        <v>0</v>
      </c>
      <c r="F16" s="6">
        <v>3</v>
      </c>
      <c r="G16" s="6">
        <v>0</v>
      </c>
      <c r="H16" s="7">
        <f t="shared" si="0"/>
        <v>6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>
      <c r="A17" s="6"/>
      <c r="B17" s="6" t="s">
        <v>678</v>
      </c>
      <c r="C17" s="6" t="s">
        <v>385</v>
      </c>
      <c r="D17" s="6">
        <v>2</v>
      </c>
      <c r="E17" s="6">
        <v>0</v>
      </c>
      <c r="F17" s="6">
        <v>0</v>
      </c>
      <c r="G17" s="6">
        <v>0</v>
      </c>
      <c r="H17" s="7">
        <f t="shared" si="0"/>
        <v>2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>
      <c r="A18" s="6"/>
      <c r="B18" s="6" t="s">
        <v>868</v>
      </c>
      <c r="C18" s="6" t="s">
        <v>385</v>
      </c>
      <c r="D18" s="6">
        <v>12</v>
      </c>
      <c r="E18" s="6">
        <v>0</v>
      </c>
      <c r="F18" s="6">
        <v>0</v>
      </c>
      <c r="G18" s="6">
        <v>0</v>
      </c>
      <c r="H18" s="7">
        <f t="shared" si="0"/>
        <v>12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>
      <c r="A19" s="6"/>
      <c r="B19" s="6" t="s">
        <v>869</v>
      </c>
      <c r="C19" s="6" t="s">
        <v>385</v>
      </c>
      <c r="D19" s="6">
        <v>0</v>
      </c>
      <c r="E19" s="6">
        <v>2</v>
      </c>
      <c r="F19" s="6">
        <v>0</v>
      </c>
      <c r="G19" s="6">
        <v>0</v>
      </c>
      <c r="H19" s="7">
        <f t="shared" si="0"/>
        <v>2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>
      <c r="A20" s="6"/>
      <c r="B20" s="6" t="s">
        <v>382</v>
      </c>
      <c r="C20" s="6" t="s">
        <v>383</v>
      </c>
      <c r="D20" s="6">
        <v>6</v>
      </c>
      <c r="E20" s="6">
        <v>6</v>
      </c>
      <c r="F20" s="6">
        <v>4</v>
      </c>
      <c r="G20" s="6">
        <v>4</v>
      </c>
      <c r="H20" s="7">
        <f t="shared" si="0"/>
        <v>20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>
      <c r="A21" s="6"/>
      <c r="B21" s="6" t="s">
        <v>871</v>
      </c>
      <c r="C21" s="6" t="s">
        <v>385</v>
      </c>
      <c r="D21" s="6">
        <v>3</v>
      </c>
      <c r="E21" s="6">
        <v>0</v>
      </c>
      <c r="F21" s="6">
        <v>3</v>
      </c>
      <c r="G21" s="6">
        <v>0</v>
      </c>
      <c r="H21" s="7">
        <f t="shared" si="0"/>
        <v>6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>
      <c r="A22" s="6"/>
      <c r="B22" s="6" t="s">
        <v>874</v>
      </c>
      <c r="C22" s="6" t="s">
        <v>385</v>
      </c>
      <c r="D22" s="6">
        <v>0</v>
      </c>
      <c r="E22" s="6">
        <v>2</v>
      </c>
      <c r="F22" s="6">
        <v>0</v>
      </c>
      <c r="G22" s="6">
        <v>0</v>
      </c>
      <c r="H22" s="7">
        <f t="shared" si="0"/>
        <v>2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>
      <c r="A23" s="6"/>
      <c r="B23" s="6" t="s">
        <v>721</v>
      </c>
      <c r="C23" s="6" t="s">
        <v>385</v>
      </c>
      <c r="D23" s="6">
        <v>2</v>
      </c>
      <c r="E23" s="6">
        <v>2</v>
      </c>
      <c r="F23" s="6">
        <v>2</v>
      </c>
      <c r="G23" s="6">
        <v>2</v>
      </c>
      <c r="H23" s="7">
        <f t="shared" si="0"/>
        <v>8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>
      <c r="A24" s="6"/>
      <c r="B24" s="6" t="s">
        <v>875</v>
      </c>
      <c r="C24" s="6" t="s">
        <v>385</v>
      </c>
      <c r="D24" s="6">
        <v>2</v>
      </c>
      <c r="E24" s="6">
        <v>0</v>
      </c>
      <c r="F24" s="6">
        <v>0</v>
      </c>
      <c r="G24" s="6">
        <v>0</v>
      </c>
      <c r="H24" s="7">
        <f t="shared" si="0"/>
        <v>2</v>
      </c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>
      <c r="A25" s="6"/>
      <c r="B25" s="6"/>
      <c r="C25" s="6"/>
      <c r="D25" s="6"/>
      <c r="E25" s="6"/>
      <c r="F25" s="6"/>
      <c r="G25" s="6"/>
      <c r="H25" s="7"/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>
      <c r="A26" s="6"/>
      <c r="B26" s="6"/>
      <c r="C26" s="6"/>
      <c r="D26" s="6"/>
      <c r="E26" s="6"/>
      <c r="F26" s="6"/>
      <c r="G26" s="6"/>
      <c r="H26" s="7"/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>
      <c r="A27" s="6"/>
      <c r="B27" s="6"/>
      <c r="C27" s="6"/>
      <c r="D27" s="6"/>
      <c r="E27" s="6"/>
      <c r="F27" s="6"/>
      <c r="G27" s="6"/>
      <c r="H27" s="7"/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>
      <c r="A28" s="6"/>
      <c r="B28" s="6"/>
      <c r="C28" s="6"/>
      <c r="D28" s="6"/>
      <c r="E28" s="6"/>
      <c r="F28" s="6"/>
      <c r="G28" s="6"/>
      <c r="H28" s="7"/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>
      <c r="A29" s="6"/>
      <c r="B29" s="6"/>
      <c r="C29" s="6"/>
      <c r="D29" s="6"/>
      <c r="E29" s="6"/>
      <c r="F29" s="6"/>
      <c r="G29" s="6"/>
      <c r="H29" s="7"/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>
      <c r="A30" s="6"/>
      <c r="B30" s="6"/>
      <c r="C30" s="6"/>
      <c r="D30" s="6"/>
      <c r="E30" s="6"/>
      <c r="F30" s="6"/>
      <c r="G30" s="6"/>
      <c r="H30" s="7"/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>
      <c r="A31" s="6"/>
      <c r="B31" s="6"/>
      <c r="C31" s="6"/>
      <c r="D31" s="6"/>
      <c r="E31" s="6"/>
      <c r="F31" s="6"/>
      <c r="G31" s="6"/>
      <c r="H31" s="7"/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32"/>
      <c r="C32" s="32"/>
      <c r="D32" s="32"/>
      <c r="E32" s="32"/>
      <c r="F32" s="32"/>
      <c r="G32" s="32"/>
      <c r="H32" s="34"/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32"/>
      <c r="C33" s="32"/>
      <c r="D33" s="32"/>
      <c r="E33" s="32"/>
      <c r="F33" s="32"/>
      <c r="G33" s="32"/>
      <c r="H33" s="34"/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32"/>
      <c r="C34" s="32"/>
      <c r="D34" s="32"/>
      <c r="E34" s="32"/>
      <c r="F34" s="32"/>
      <c r="G34" s="32"/>
      <c r="H34" s="34"/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32"/>
      <c r="C35" s="32"/>
      <c r="D35" s="32"/>
      <c r="E35" s="32"/>
      <c r="F35" s="32"/>
      <c r="G35" s="32"/>
      <c r="H35" s="34"/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32"/>
      <c r="C36" s="32"/>
      <c r="D36" s="32"/>
      <c r="E36" s="32"/>
      <c r="F36" s="32"/>
      <c r="G36" s="32"/>
      <c r="H36" s="34"/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32"/>
      <c r="C37" s="32"/>
      <c r="D37" s="32"/>
      <c r="E37" s="32"/>
      <c r="F37" s="32"/>
      <c r="G37" s="32"/>
      <c r="H37" s="34"/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32"/>
      <c r="C38" s="32"/>
      <c r="D38" s="32"/>
      <c r="E38" s="32"/>
      <c r="F38" s="32"/>
      <c r="G38" s="32"/>
      <c r="H38" s="34"/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32"/>
      <c r="C39" s="32"/>
      <c r="D39" s="32"/>
      <c r="E39" s="32"/>
      <c r="F39" s="32"/>
      <c r="G39" s="32"/>
      <c r="H39" s="34"/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32"/>
      <c r="C40" s="32"/>
      <c r="D40" s="32"/>
      <c r="E40" s="32"/>
      <c r="F40" s="32"/>
      <c r="G40" s="32"/>
      <c r="H40" s="34"/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32"/>
      <c r="C41" s="32"/>
      <c r="D41" s="32"/>
      <c r="E41" s="32"/>
      <c r="F41" s="32"/>
      <c r="G41" s="32"/>
      <c r="H41" s="34"/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32"/>
      <c r="C42" s="32"/>
      <c r="D42" s="32"/>
      <c r="E42" s="32"/>
      <c r="F42" s="32"/>
      <c r="G42" s="32"/>
      <c r="H42" s="34"/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32"/>
      <c r="C43" s="32"/>
      <c r="D43" s="32"/>
      <c r="E43" s="32"/>
      <c r="F43" s="32"/>
      <c r="G43" s="32"/>
      <c r="H43" s="34"/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32"/>
      <c r="C44" s="32"/>
      <c r="D44" s="32"/>
      <c r="E44" s="32"/>
      <c r="F44" s="32"/>
      <c r="G44" s="32"/>
      <c r="H44" s="34"/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32"/>
      <c r="C45" s="32"/>
      <c r="D45" s="32"/>
      <c r="E45" s="32"/>
      <c r="F45" s="32"/>
      <c r="G45" s="32"/>
      <c r="H45" s="34"/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32"/>
      <c r="C46" s="32"/>
      <c r="D46" s="32"/>
      <c r="E46" s="32"/>
      <c r="F46" s="32"/>
      <c r="G46" s="32"/>
      <c r="H46" s="34"/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32"/>
      <c r="C47" s="32"/>
      <c r="D47" s="32"/>
      <c r="E47" s="32"/>
      <c r="F47" s="32"/>
      <c r="G47" s="32"/>
      <c r="H47" s="34"/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32"/>
      <c r="C48" s="32"/>
      <c r="D48" s="32"/>
      <c r="E48" s="32"/>
      <c r="F48" s="32"/>
      <c r="G48" s="32"/>
      <c r="H48" s="34"/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32"/>
      <c r="C49" s="32"/>
      <c r="D49" s="32"/>
      <c r="E49" s="32"/>
      <c r="F49" s="32"/>
      <c r="G49" s="32"/>
      <c r="H49" s="34"/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32"/>
      <c r="C50" s="32"/>
      <c r="D50" s="32"/>
      <c r="E50" s="32"/>
      <c r="F50" s="32"/>
      <c r="G50" s="32"/>
      <c r="H50" s="34"/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2"/>
      <c r="C51" s="32"/>
      <c r="D51" s="32"/>
      <c r="E51" s="32"/>
      <c r="F51" s="32"/>
      <c r="G51" s="32"/>
      <c r="H51" s="34"/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 ht="18.75">
      <c r="A52" s="6"/>
      <c r="B52" s="32"/>
      <c r="C52" s="32"/>
      <c r="D52" s="32"/>
      <c r="E52" s="32"/>
      <c r="F52" s="32"/>
      <c r="G52" s="32"/>
      <c r="H52" s="34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 ht="18.75">
      <c r="A53" s="6"/>
      <c r="B53" s="32"/>
      <c r="C53" s="32"/>
      <c r="D53" s="32"/>
      <c r="E53" s="32"/>
      <c r="F53" s="32"/>
      <c r="G53" s="32"/>
      <c r="H53" s="34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 ht="18.75">
      <c r="A54" s="6"/>
      <c r="B54" s="32"/>
      <c r="C54" s="32"/>
      <c r="D54" s="32"/>
      <c r="E54" s="32"/>
      <c r="F54" s="32"/>
      <c r="G54" s="32"/>
      <c r="H54" s="34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 ht="18.75">
      <c r="A55" s="6"/>
      <c r="B55" s="32"/>
      <c r="C55" s="32"/>
      <c r="D55" s="32"/>
      <c r="E55" s="32"/>
      <c r="F55" s="32"/>
      <c r="G55" s="32"/>
      <c r="H55" s="34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 ht="18.75">
      <c r="A56" s="6"/>
      <c r="B56" s="32"/>
      <c r="C56" s="32"/>
      <c r="D56" s="32"/>
      <c r="E56" s="32"/>
      <c r="F56" s="32"/>
      <c r="G56" s="32"/>
      <c r="H56" s="34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 ht="18.75">
      <c r="A57" s="6"/>
      <c r="B57" s="32"/>
      <c r="C57" s="32"/>
      <c r="D57" s="32"/>
      <c r="E57" s="32"/>
      <c r="F57" s="32"/>
      <c r="G57" s="32"/>
      <c r="H57" s="34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 ht="18.75">
      <c r="A58" s="6"/>
      <c r="B58" s="32"/>
      <c r="C58" s="32"/>
      <c r="D58" s="32"/>
      <c r="E58" s="32"/>
      <c r="F58" s="32"/>
      <c r="G58" s="32"/>
      <c r="H58" s="34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 ht="18.75">
      <c r="A59" s="6"/>
      <c r="B59" s="32"/>
      <c r="C59" s="32"/>
      <c r="D59" s="32"/>
      <c r="E59" s="32"/>
      <c r="F59" s="32"/>
      <c r="G59" s="32"/>
      <c r="H59" s="34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 ht="18.75">
      <c r="A60" s="6"/>
      <c r="B60" s="32"/>
      <c r="C60" s="32"/>
      <c r="D60" s="32"/>
      <c r="E60" s="32"/>
      <c r="F60" s="32"/>
      <c r="G60" s="32"/>
      <c r="H60" s="34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 ht="18.75">
      <c r="A61" s="6"/>
      <c r="B61" s="32"/>
      <c r="C61" s="32"/>
      <c r="D61" s="32"/>
      <c r="E61" s="32"/>
      <c r="F61" s="32"/>
      <c r="G61" s="32"/>
      <c r="H61" s="34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 ht="18.75">
      <c r="A62" s="6"/>
      <c r="B62" s="32"/>
      <c r="C62" s="32"/>
      <c r="D62" s="32"/>
      <c r="E62" s="32"/>
      <c r="F62" s="32"/>
      <c r="G62" s="32"/>
      <c r="H62" s="34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 ht="18.75">
      <c r="A63" s="6"/>
      <c r="B63" s="32"/>
      <c r="C63" s="32"/>
      <c r="D63" s="32"/>
      <c r="E63" s="32"/>
      <c r="F63" s="32"/>
      <c r="G63" s="32"/>
      <c r="H63" s="34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 ht="18.75">
      <c r="A64" s="6"/>
      <c r="B64" s="32"/>
      <c r="C64" s="32"/>
      <c r="D64" s="32"/>
      <c r="E64" s="32"/>
      <c r="F64" s="32"/>
      <c r="G64" s="32"/>
      <c r="H64" s="34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 ht="18.75">
      <c r="A65" s="6"/>
      <c r="B65" s="32"/>
      <c r="C65" s="32"/>
      <c r="D65" s="32"/>
      <c r="E65" s="32"/>
      <c r="F65" s="32"/>
      <c r="G65" s="32"/>
      <c r="H65" s="34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 ht="18.75">
      <c r="A66" s="6"/>
      <c r="B66" s="32"/>
      <c r="C66" s="32"/>
      <c r="D66" s="32"/>
      <c r="E66" s="32"/>
      <c r="F66" s="32"/>
      <c r="G66" s="32"/>
      <c r="H66" s="34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 ht="18.75">
      <c r="A67" s="6"/>
      <c r="B67" s="32"/>
      <c r="C67" s="32"/>
      <c r="D67" s="32"/>
      <c r="E67" s="32"/>
      <c r="F67" s="32"/>
      <c r="G67" s="32"/>
      <c r="H67" s="34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 ht="18.75">
      <c r="A68" s="6"/>
      <c r="B68" s="32"/>
      <c r="C68" s="32"/>
      <c r="D68" s="32"/>
      <c r="E68" s="32"/>
      <c r="F68" s="32"/>
      <c r="G68" s="32"/>
      <c r="H68" s="34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 ht="18.75">
      <c r="A69" s="6"/>
      <c r="B69" s="32"/>
      <c r="C69" s="32"/>
      <c r="D69" s="32"/>
      <c r="E69" s="32"/>
      <c r="F69" s="32"/>
      <c r="G69" s="32"/>
      <c r="H69" s="34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1">+H107*I107</f>
        <v>0</v>
      </c>
      <c r="K107" s="8" t="e">
        <f t="shared" ref="K107:K146" si="2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1"/>
        <v>#REF!</v>
      </c>
      <c r="K109" s="8" t="e">
        <f t="shared" si="2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1"/>
        <v>0</v>
      </c>
      <c r="K111" s="8" t="e">
        <f t="shared" si="2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1"/>
        <v>0</v>
      </c>
      <c r="K112" s="8" t="e">
        <f t="shared" si="2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1"/>
        <v>#REF!</v>
      </c>
      <c r="K120" s="8" t="e">
        <f t="shared" si="2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1"/>
        <v>#REF!</v>
      </c>
      <c r="K121" s="8" t="e">
        <f t="shared" si="2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1"/>
        <v>0</v>
      </c>
      <c r="K122" s="8" t="e">
        <f t="shared" si="2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1"/>
        <v>0</v>
      </c>
      <c r="K123" s="8" t="e">
        <f t="shared" si="2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1"/>
        <v>#REF!</v>
      </c>
      <c r="K126" s="8" t="e">
        <f t="shared" si="2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1"/>
        <v>0</v>
      </c>
      <c r="K128" s="8" t="e">
        <f t="shared" si="2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1"/>
        <v>#REF!</v>
      </c>
      <c r="K131" s="8" t="e">
        <f t="shared" si="2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1"/>
        <v>0</v>
      </c>
      <c r="K133" s="8" t="e">
        <f t="shared" si="2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1"/>
        <v>#REF!</v>
      </c>
      <c r="K138" s="8" t="e">
        <f t="shared" si="2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1"/>
        <v>0</v>
      </c>
      <c r="K140" s="8" t="e">
        <f t="shared" si="2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1"/>
        <v>#REF!</v>
      </c>
      <c r="K145" s="8" t="e">
        <f t="shared" si="2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1"/>
        <v>#REF!</v>
      </c>
      <c r="K146" s="8" t="e">
        <f t="shared" si="2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xWindow="1035" yWindow="474"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07:G146 D11:G11 D16:G1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360"/>
  <sheetViews>
    <sheetView tabSelected="1" topLeftCell="C4" workbookViewId="0">
      <selection activeCell="J24" sqref="J24"/>
    </sheetView>
  </sheetViews>
  <sheetFormatPr defaultColWidth="11.42578125" defaultRowHeight="18"/>
  <cols>
    <col min="1" max="1" width="75" style="23" customWidth="1"/>
    <col min="2" max="2" width="91.28515625" style="23" customWidth="1"/>
    <col min="3" max="3" width="21.7109375" style="23" customWidth="1"/>
    <col min="4" max="4" width="11.5703125" style="23" bestFit="1" customWidth="1"/>
    <col min="5" max="6" width="10.42578125" style="23" bestFit="1" customWidth="1"/>
    <col min="7" max="7" width="11.5703125" style="23" bestFit="1" customWidth="1"/>
    <col min="8" max="8" width="19.140625" style="23" customWidth="1"/>
    <col min="9" max="9" width="20.140625" style="23" customWidth="1"/>
    <col min="10" max="10" width="19.7109375" style="23" customWidth="1"/>
    <col min="11" max="11" width="36.7109375" style="23" customWidth="1"/>
    <col min="12" max="12" width="46.7109375" style="23" customWidth="1"/>
    <col min="13" max="13" width="33.85546875" style="23" customWidth="1"/>
    <col min="14" max="14" width="39.28515625" style="23" customWidth="1"/>
    <col min="15" max="15" width="37.7109375" style="23" customWidth="1"/>
    <col min="16" max="16" width="19.42578125" style="23" customWidth="1"/>
    <col min="17" max="17" width="18.85546875" style="23" customWidth="1"/>
    <col min="18" max="18" width="17.140625" style="23" customWidth="1"/>
    <col min="19" max="19" width="21.42578125" style="23" customWidth="1"/>
    <col min="20" max="20" width="64.5703125" style="23" hidden="1" customWidth="1"/>
    <col min="21" max="21" width="20.85546875" style="23" customWidth="1"/>
    <col min="22" max="22" width="0" style="23" hidden="1" customWidth="1"/>
    <col min="23" max="23" width="52.28515625" style="23" hidden="1" customWidth="1"/>
    <col min="24" max="24" width="17.7109375" style="23" customWidth="1"/>
    <col min="25" max="16384" width="11.42578125" style="23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42284</v>
      </c>
    </row>
    <row r="3" spans="1:23" ht="22.5" customHeight="1">
      <c r="A3" s="97"/>
      <c r="N3" s="13" t="s">
        <v>3</v>
      </c>
      <c r="O3" s="22">
        <v>42284</v>
      </c>
    </row>
    <row r="4" spans="1:23" ht="20.25">
      <c r="A4" s="97"/>
      <c r="B4" s="24"/>
      <c r="C4" s="24"/>
      <c r="D4" s="24"/>
      <c r="E4" s="24"/>
      <c r="F4" s="24"/>
      <c r="G4" s="24"/>
      <c r="H4" s="24"/>
      <c r="I4" s="24"/>
      <c r="J4" s="24"/>
      <c r="K4" s="24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4</v>
      </c>
    </row>
    <row r="6" spans="1:23" ht="29.25" customHeight="1">
      <c r="A6" s="98" t="s">
        <v>1045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>
      <c r="A11" s="6"/>
      <c r="B11" s="52"/>
      <c r="C11" s="43"/>
      <c r="D11" s="72"/>
      <c r="E11" s="72"/>
      <c r="F11" s="72"/>
      <c r="G11" s="72"/>
      <c r="H11" s="72">
        <f>SUM('PACC Consolidado'!$D11:$G11)</f>
        <v>0</v>
      </c>
      <c r="I11" s="60"/>
      <c r="J11" s="59">
        <f>+H11*I11</f>
        <v>0</v>
      </c>
      <c r="K11" s="60"/>
      <c r="L11" s="6"/>
      <c r="M11" s="43"/>
      <c r="N11" s="60"/>
      <c r="O11" s="6"/>
      <c r="T11" s="4" t="s">
        <v>26</v>
      </c>
      <c r="W11" s="11" t="s">
        <v>23</v>
      </c>
    </row>
    <row r="12" spans="1:23" s="80" customFormat="1">
      <c r="A12" s="70"/>
      <c r="B12" s="82"/>
      <c r="C12" s="6"/>
      <c r="D12" s="83"/>
      <c r="E12" s="83"/>
      <c r="F12" s="83"/>
      <c r="G12" s="83"/>
      <c r="H12" s="7">
        <f>SUM('PACC Consolidado'!$D12:$G12)</f>
        <v>0</v>
      </c>
      <c r="I12" s="8"/>
      <c r="J12" s="44">
        <f>+H12*I12</f>
        <v>0</v>
      </c>
      <c r="K12" s="8"/>
      <c r="L12" s="6"/>
      <c r="M12" s="6"/>
      <c r="N12" s="8"/>
      <c r="O12" s="6"/>
      <c r="T12" s="4"/>
      <c r="W12" s="11"/>
    </row>
    <row r="13" spans="1:23" s="80" customFormat="1">
      <c r="A13" s="6" t="s">
        <v>26</v>
      </c>
      <c r="B13" s="52" t="s">
        <v>915</v>
      </c>
      <c r="C13" s="43" t="s">
        <v>385</v>
      </c>
      <c r="D13" s="72">
        <v>5</v>
      </c>
      <c r="E13" s="72">
        <v>5</v>
      </c>
      <c r="F13" s="72">
        <v>5</v>
      </c>
      <c r="G13" s="72">
        <v>5</v>
      </c>
      <c r="H13" s="89">
        <f>SUM('PACC Consolidado'!$D13:$G13)</f>
        <v>20</v>
      </c>
      <c r="I13" s="90">
        <v>11800</v>
      </c>
      <c r="J13" s="91">
        <f>+H13*I13</f>
        <v>236000</v>
      </c>
      <c r="K13" s="90">
        <f>SUM(J13:J15)</f>
        <v>236000</v>
      </c>
      <c r="L13" s="43" t="s">
        <v>18</v>
      </c>
      <c r="M13" s="43" t="s">
        <v>379</v>
      </c>
      <c r="N13" s="90"/>
      <c r="O13" s="87"/>
      <c r="T13" s="4"/>
      <c r="W13" s="11"/>
    </row>
    <row r="14" spans="1:23" s="80" customFormat="1">
      <c r="A14" s="86"/>
      <c r="B14" s="86"/>
      <c r="C14" s="87"/>
      <c r="D14" s="88"/>
      <c r="E14" s="88"/>
      <c r="F14" s="88"/>
      <c r="G14" s="88"/>
      <c r="H14" s="89">
        <f>SUM('PACC Consolidado'!$D14:$G14)</f>
        <v>0</v>
      </c>
      <c r="I14" s="90"/>
      <c r="J14" s="91">
        <f>+H14*I14</f>
        <v>0</v>
      </c>
      <c r="K14" s="90"/>
      <c r="L14" s="87"/>
      <c r="M14" s="87"/>
      <c r="N14" s="90"/>
      <c r="O14" s="87"/>
      <c r="T14" s="4"/>
      <c r="W14" s="11"/>
    </row>
    <row r="15" spans="1:23" s="80" customFormat="1">
      <c r="A15" s="93"/>
      <c r="B15" s="86"/>
      <c r="C15" s="87"/>
      <c r="D15" s="88"/>
      <c r="E15" s="88"/>
      <c r="F15" s="88"/>
      <c r="G15" s="88"/>
      <c r="H15" s="89">
        <f>SUM('PACC Consolidado'!$D15:$G15)</f>
        <v>0</v>
      </c>
      <c r="I15" s="90"/>
      <c r="J15" s="91">
        <f>+H15*I15</f>
        <v>0</v>
      </c>
      <c r="K15" s="90"/>
      <c r="L15" s="87"/>
      <c r="M15" s="87"/>
      <c r="N15" s="90"/>
      <c r="O15" s="87"/>
      <c r="T15" s="4"/>
      <c r="W15" s="11"/>
    </row>
    <row r="16" spans="1:23" s="80" customFormat="1">
      <c r="A16" s="6"/>
      <c r="B16" s="52"/>
      <c r="C16" s="43"/>
      <c r="D16" s="72"/>
      <c r="E16" s="72"/>
      <c r="F16" s="72"/>
      <c r="G16" s="72"/>
      <c r="H16" s="7">
        <f>SUM('PACC Consolidado'!$D16:$G16)</f>
        <v>0</v>
      </c>
      <c r="I16" s="8"/>
      <c r="J16" s="44">
        <f t="shared" ref="J16:J19" si="0">+H16*I16</f>
        <v>0</v>
      </c>
      <c r="K16" s="8"/>
      <c r="L16" s="6"/>
      <c r="M16" s="6"/>
      <c r="N16" s="8"/>
      <c r="O16" s="6"/>
      <c r="T16" s="4"/>
      <c r="W16" s="11"/>
    </row>
    <row r="17" spans="1:23" s="80" customFormat="1">
      <c r="A17" s="70"/>
      <c r="B17" s="82"/>
      <c r="C17" s="6"/>
      <c r="D17" s="83"/>
      <c r="E17" s="83"/>
      <c r="F17" s="83"/>
      <c r="G17" s="83"/>
      <c r="H17" s="7">
        <f>SUM('PACC Consolidado'!$D17:$G17)</f>
        <v>0</v>
      </c>
      <c r="I17" s="8"/>
      <c r="J17" s="44">
        <f t="shared" si="0"/>
        <v>0</v>
      </c>
      <c r="K17" s="8"/>
      <c r="L17" s="6"/>
      <c r="M17" s="6"/>
      <c r="N17" s="8"/>
      <c r="O17" s="6"/>
      <c r="T17" s="4"/>
      <c r="W17" s="11"/>
    </row>
    <row r="18" spans="1:23" s="80" customFormat="1">
      <c r="A18" s="70"/>
      <c r="B18" s="82"/>
      <c r="C18" s="6"/>
      <c r="D18" s="83"/>
      <c r="E18" s="83"/>
      <c r="F18" s="83"/>
      <c r="G18" s="83"/>
      <c r="H18" s="7">
        <f>SUM('PACC Consolidado'!$D18:$G18)</f>
        <v>0</v>
      </c>
      <c r="I18" s="8"/>
      <c r="J18" s="44">
        <f t="shared" si="0"/>
        <v>0</v>
      </c>
      <c r="K18" s="8"/>
      <c r="L18" s="6"/>
      <c r="M18" s="6"/>
      <c r="N18" s="8"/>
      <c r="O18" s="6"/>
      <c r="T18" s="4"/>
      <c r="W18" s="11"/>
    </row>
    <row r="19" spans="1:23" s="80" customFormat="1">
      <c r="A19" s="68" t="s">
        <v>55</v>
      </c>
      <c r="B19" s="52" t="s">
        <v>434</v>
      </c>
      <c r="C19" s="43" t="s">
        <v>417</v>
      </c>
      <c r="D19" s="72">
        <v>30</v>
      </c>
      <c r="E19" s="72">
        <v>0</v>
      </c>
      <c r="F19" s="72">
        <v>0</v>
      </c>
      <c r="G19" s="72">
        <v>0</v>
      </c>
      <c r="H19" s="7">
        <f>SUM('PACC Consolidado'!$D19:$G19)</f>
        <v>30</v>
      </c>
      <c r="I19" s="60">
        <v>32</v>
      </c>
      <c r="J19" s="44">
        <f t="shared" si="0"/>
        <v>960</v>
      </c>
      <c r="K19" s="8">
        <f>SUM(J19:J38)</f>
        <v>455756.79999999999</v>
      </c>
      <c r="L19" s="43" t="s">
        <v>18</v>
      </c>
      <c r="M19" s="43" t="s">
        <v>379</v>
      </c>
      <c r="N19" s="8"/>
      <c r="O19" s="6"/>
      <c r="T19" s="4"/>
      <c r="W19" s="11"/>
    </row>
    <row r="20" spans="1:23">
      <c r="A20" s="68" t="s">
        <v>55</v>
      </c>
      <c r="B20" s="52" t="s">
        <v>909</v>
      </c>
      <c r="C20" s="43" t="s">
        <v>387</v>
      </c>
      <c r="D20" s="72">
        <v>10</v>
      </c>
      <c r="E20" s="72">
        <v>0</v>
      </c>
      <c r="F20" s="72">
        <v>10</v>
      </c>
      <c r="G20" s="72">
        <v>0</v>
      </c>
      <c r="H20" s="72">
        <f>SUM('PACC Consolidado'!$D20:$G20)</f>
        <v>20</v>
      </c>
      <c r="I20" s="60">
        <v>20</v>
      </c>
      <c r="J20" s="44">
        <f t="shared" ref="J20:J113" si="1">+H20*I20</f>
        <v>400</v>
      </c>
      <c r="K20" s="59"/>
      <c r="L20" s="61"/>
      <c r="M20" s="61"/>
      <c r="N20" s="59"/>
      <c r="O20" s="45"/>
      <c r="T20" s="4" t="s">
        <v>29</v>
      </c>
      <c r="W20" s="11" t="s">
        <v>21</v>
      </c>
    </row>
    <row r="21" spans="1:23">
      <c r="A21" s="68" t="s">
        <v>55</v>
      </c>
      <c r="B21" s="52" t="s">
        <v>952</v>
      </c>
      <c r="C21" s="43" t="s">
        <v>414</v>
      </c>
      <c r="D21" s="72">
        <v>4</v>
      </c>
      <c r="E21" s="72">
        <v>0</v>
      </c>
      <c r="F21" s="72">
        <v>10</v>
      </c>
      <c r="G21" s="72">
        <v>0</v>
      </c>
      <c r="H21" s="72">
        <f>SUM('PACC Consolidado'!$D21:$G21)</f>
        <v>14</v>
      </c>
      <c r="I21" s="60">
        <v>20</v>
      </c>
      <c r="J21" s="44">
        <f t="shared" si="1"/>
        <v>280</v>
      </c>
      <c r="K21" s="59"/>
      <c r="L21" s="61"/>
      <c r="M21" s="61"/>
      <c r="N21" s="59"/>
      <c r="O21" s="45"/>
      <c r="T21" s="4" t="s">
        <v>30</v>
      </c>
      <c r="W21" s="11" t="s">
        <v>20</v>
      </c>
    </row>
    <row r="22" spans="1:23" s="48" customFormat="1">
      <c r="A22" s="68" t="s">
        <v>55</v>
      </c>
      <c r="B22" s="53" t="s">
        <v>521</v>
      </c>
      <c r="C22" s="43" t="s">
        <v>385</v>
      </c>
      <c r="D22" s="72">
        <v>20</v>
      </c>
      <c r="E22" s="72">
        <v>0</v>
      </c>
      <c r="F22" s="72">
        <v>0</v>
      </c>
      <c r="G22" s="72">
        <v>0</v>
      </c>
      <c r="H22" s="72">
        <f>SUM('PACC Consolidado'!$D22:$G22)</f>
        <v>20</v>
      </c>
      <c r="I22" s="60">
        <v>100</v>
      </c>
      <c r="J22" s="44">
        <f t="shared" si="1"/>
        <v>2000</v>
      </c>
      <c r="K22" s="59"/>
      <c r="L22" s="43"/>
      <c r="M22" s="43"/>
      <c r="N22" s="60"/>
      <c r="O22" s="6"/>
      <c r="T22" s="4"/>
      <c r="W22" s="11"/>
    </row>
    <row r="23" spans="1:23" s="54" customFormat="1">
      <c r="A23" s="68" t="s">
        <v>55</v>
      </c>
      <c r="B23" s="52" t="s">
        <v>968</v>
      </c>
      <c r="C23" s="43" t="s">
        <v>385</v>
      </c>
      <c r="D23" s="72">
        <v>10</v>
      </c>
      <c r="E23" s="72">
        <v>0</v>
      </c>
      <c r="F23" s="72">
        <v>0</v>
      </c>
      <c r="G23" s="72">
        <v>0</v>
      </c>
      <c r="H23" s="72">
        <f>SUM('PACC Consolidado'!$D23:$G23)</f>
        <v>10</v>
      </c>
      <c r="I23" s="60">
        <v>10</v>
      </c>
      <c r="J23" s="44">
        <f t="shared" si="1"/>
        <v>100</v>
      </c>
      <c r="K23" s="59"/>
      <c r="L23" s="61"/>
      <c r="M23" s="61"/>
      <c r="N23" s="59"/>
      <c r="O23" s="45"/>
      <c r="T23" s="4"/>
      <c r="W23" s="11"/>
    </row>
    <row r="24" spans="1:23">
      <c r="A24" s="68" t="s">
        <v>55</v>
      </c>
      <c r="B24" s="52" t="s">
        <v>969</v>
      </c>
      <c r="C24" s="43" t="s">
        <v>385</v>
      </c>
      <c r="D24" s="72">
        <v>50</v>
      </c>
      <c r="E24" s="72">
        <v>0</v>
      </c>
      <c r="F24" s="72">
        <v>50</v>
      </c>
      <c r="G24" s="72">
        <v>0</v>
      </c>
      <c r="H24" s="72">
        <f>SUM('PACC Consolidado'!$D24:$G24)</f>
        <v>100</v>
      </c>
      <c r="I24" s="60">
        <v>10</v>
      </c>
      <c r="J24" s="44">
        <f t="shared" si="1"/>
        <v>1000</v>
      </c>
      <c r="K24" s="59"/>
      <c r="L24" s="61"/>
      <c r="M24" s="61"/>
      <c r="N24" s="59"/>
      <c r="O24" s="45"/>
      <c r="T24" s="4" t="s">
        <v>33</v>
      </c>
      <c r="W24" s="11"/>
    </row>
    <row r="25" spans="1:23">
      <c r="A25" s="68" t="s">
        <v>55</v>
      </c>
      <c r="B25" s="52" t="s">
        <v>916</v>
      </c>
      <c r="C25" s="43" t="s">
        <v>385</v>
      </c>
      <c r="D25" s="72">
        <v>20</v>
      </c>
      <c r="E25" s="72">
        <v>0</v>
      </c>
      <c r="F25" s="72">
        <v>20</v>
      </c>
      <c r="G25" s="72">
        <v>0</v>
      </c>
      <c r="H25" s="72">
        <f>SUM('PACC Consolidado'!$D25:$G25)</f>
        <v>40</v>
      </c>
      <c r="I25" s="60">
        <v>30</v>
      </c>
      <c r="J25" s="44">
        <f t="shared" si="1"/>
        <v>1200</v>
      </c>
      <c r="K25" s="59"/>
      <c r="L25" s="61"/>
      <c r="M25" s="61"/>
      <c r="N25" s="59"/>
      <c r="O25" s="45"/>
      <c r="T25" s="4" t="s">
        <v>34</v>
      </c>
      <c r="W25" s="11"/>
    </row>
    <row r="26" spans="1:23" s="47" customFormat="1">
      <c r="A26" s="52" t="s">
        <v>55</v>
      </c>
      <c r="B26" s="52" t="s">
        <v>794</v>
      </c>
      <c r="C26" s="43" t="s">
        <v>385</v>
      </c>
      <c r="D26" s="72">
        <v>150</v>
      </c>
      <c r="E26" s="72">
        <v>0</v>
      </c>
      <c r="F26" s="72">
        <v>150</v>
      </c>
      <c r="G26" s="72">
        <v>0</v>
      </c>
      <c r="H26" s="72">
        <f>SUM('PACC Consolidado'!$D26:$G26)</f>
        <v>300</v>
      </c>
      <c r="I26" s="60">
        <v>34.22</v>
      </c>
      <c r="J26" s="44">
        <f t="shared" si="1"/>
        <v>10266</v>
      </c>
      <c r="K26" s="60"/>
      <c r="L26" s="43"/>
      <c r="M26" s="43"/>
      <c r="N26" s="60"/>
      <c r="O26" s="6"/>
      <c r="T26" s="4"/>
      <c r="W26" s="11"/>
    </row>
    <row r="27" spans="1:23" s="41" customFormat="1">
      <c r="A27" s="52" t="s">
        <v>55</v>
      </c>
      <c r="B27" s="52" t="s">
        <v>795</v>
      </c>
      <c r="C27" s="43" t="s">
        <v>385</v>
      </c>
      <c r="D27" s="72">
        <v>150</v>
      </c>
      <c r="E27" s="72">
        <v>0</v>
      </c>
      <c r="F27" s="72">
        <v>150</v>
      </c>
      <c r="G27" s="72">
        <v>0</v>
      </c>
      <c r="H27" s="72">
        <f>SUM('PACC Consolidado'!$D27:$G27)</f>
        <v>300</v>
      </c>
      <c r="I27" s="60">
        <v>8.26</v>
      </c>
      <c r="J27" s="44">
        <f t="shared" si="1"/>
        <v>2478</v>
      </c>
      <c r="K27" s="60"/>
      <c r="L27" s="43"/>
      <c r="M27" s="43"/>
      <c r="N27" s="60"/>
      <c r="O27" s="6"/>
      <c r="T27" s="4"/>
      <c r="W27" s="11"/>
    </row>
    <row r="28" spans="1:23">
      <c r="A28" s="52" t="s">
        <v>55</v>
      </c>
      <c r="B28" s="51" t="s">
        <v>910</v>
      </c>
      <c r="C28" s="43" t="s">
        <v>385</v>
      </c>
      <c r="D28" s="72">
        <v>5</v>
      </c>
      <c r="E28" s="72">
        <v>5</v>
      </c>
      <c r="F28" s="72">
        <v>5</v>
      </c>
      <c r="G28" s="72">
        <v>0</v>
      </c>
      <c r="H28" s="72">
        <f>SUM('PACC Consolidado'!$D28:$G28)</f>
        <v>15</v>
      </c>
      <c r="I28" s="60">
        <v>500</v>
      </c>
      <c r="J28" s="44">
        <f t="shared" si="1"/>
        <v>7500</v>
      </c>
      <c r="K28" s="59"/>
      <c r="L28" s="61"/>
      <c r="M28" s="61"/>
      <c r="N28" s="59"/>
      <c r="O28" s="45"/>
      <c r="T28" s="4" t="s">
        <v>35</v>
      </c>
      <c r="W28" s="11"/>
    </row>
    <row r="29" spans="1:23" s="41" customFormat="1">
      <c r="A29" s="52" t="s">
        <v>55</v>
      </c>
      <c r="B29" s="51" t="s">
        <v>972</v>
      </c>
      <c r="C29" s="43" t="s">
        <v>385</v>
      </c>
      <c r="D29" s="72">
        <v>5</v>
      </c>
      <c r="E29" s="72">
        <v>0</v>
      </c>
      <c r="F29" s="72">
        <v>5</v>
      </c>
      <c r="G29" s="72">
        <v>0</v>
      </c>
      <c r="H29" s="72">
        <f>SUM('PACC Consolidado'!$D29:$G29)</f>
        <v>10</v>
      </c>
      <c r="I29" s="60">
        <v>206.5</v>
      </c>
      <c r="J29" s="44">
        <f t="shared" si="1"/>
        <v>2065</v>
      </c>
      <c r="K29" s="60"/>
      <c r="L29" s="43"/>
      <c r="M29" s="43"/>
      <c r="N29" s="60"/>
      <c r="O29" s="6"/>
      <c r="T29" s="4"/>
      <c r="W29" s="11"/>
    </row>
    <row r="30" spans="1:23" s="41" customFormat="1">
      <c r="A30" s="52" t="s">
        <v>55</v>
      </c>
      <c r="B30" s="51" t="s">
        <v>382</v>
      </c>
      <c r="C30" s="42" t="s">
        <v>383</v>
      </c>
      <c r="D30" s="73">
        <v>225</v>
      </c>
      <c r="E30" s="73">
        <v>220</v>
      </c>
      <c r="F30" s="73">
        <v>225</v>
      </c>
      <c r="G30" s="73">
        <v>220</v>
      </c>
      <c r="H30" s="72">
        <f>SUM('PACC Consolidado'!$D30:$G30)</f>
        <v>890</v>
      </c>
      <c r="I30" s="60">
        <v>159.30000000000001</v>
      </c>
      <c r="J30" s="44">
        <f t="shared" si="1"/>
        <v>141777</v>
      </c>
      <c r="K30" s="60"/>
      <c r="L30" s="43"/>
      <c r="M30" s="43"/>
      <c r="N30" s="60"/>
      <c r="O30" s="6"/>
      <c r="T30" s="4"/>
      <c r="W30" s="11"/>
    </row>
    <row r="31" spans="1:23" s="58" customFormat="1">
      <c r="A31" s="52" t="s">
        <v>55</v>
      </c>
      <c r="B31" s="52" t="s">
        <v>398</v>
      </c>
      <c r="C31" s="43" t="s">
        <v>399</v>
      </c>
      <c r="D31" s="72">
        <v>50</v>
      </c>
      <c r="E31" s="72">
        <v>0</v>
      </c>
      <c r="F31" s="72">
        <v>50</v>
      </c>
      <c r="G31" s="72">
        <v>0</v>
      </c>
      <c r="H31" s="72">
        <f>SUM('PACC Consolidado'!$D31:$G31)</f>
        <v>100</v>
      </c>
      <c r="I31" s="60">
        <v>230</v>
      </c>
      <c r="J31" s="44">
        <f t="shared" si="1"/>
        <v>23000</v>
      </c>
      <c r="K31" s="60"/>
      <c r="L31" s="43"/>
      <c r="M31" s="43"/>
      <c r="N31" s="60"/>
      <c r="O31" s="6"/>
      <c r="T31" s="4"/>
      <c r="W31" s="11"/>
    </row>
    <row r="32" spans="1:23" s="47" customFormat="1">
      <c r="A32" s="52" t="s">
        <v>55</v>
      </c>
      <c r="B32" s="52" t="s">
        <v>884</v>
      </c>
      <c r="C32" s="43" t="s">
        <v>399</v>
      </c>
      <c r="D32" s="72">
        <v>5</v>
      </c>
      <c r="E32" s="72">
        <v>0</v>
      </c>
      <c r="F32" s="72">
        <v>5</v>
      </c>
      <c r="G32" s="72">
        <v>0</v>
      </c>
      <c r="H32" s="72">
        <f>SUM('PACC Consolidado'!$D32:$G32)</f>
        <v>10</v>
      </c>
      <c r="I32" s="60">
        <v>230.1</v>
      </c>
      <c r="J32" s="44">
        <f t="shared" si="1"/>
        <v>2301</v>
      </c>
      <c r="K32" s="60"/>
      <c r="L32" s="43"/>
      <c r="M32" s="43"/>
      <c r="N32" s="60"/>
      <c r="O32" s="46"/>
      <c r="T32" s="4"/>
      <c r="W32" s="11"/>
    </row>
    <row r="33" spans="1:23">
      <c r="A33" s="52" t="s">
        <v>55</v>
      </c>
      <c r="B33" s="52" t="s">
        <v>883</v>
      </c>
      <c r="C33" s="43" t="s">
        <v>399</v>
      </c>
      <c r="D33" s="72">
        <v>5</v>
      </c>
      <c r="E33" s="72">
        <v>0</v>
      </c>
      <c r="F33" s="72">
        <v>5</v>
      </c>
      <c r="G33" s="72">
        <v>0</v>
      </c>
      <c r="H33" s="72">
        <f>SUM('PACC Consolidado'!$D33:$G33)</f>
        <v>10</v>
      </c>
      <c r="I33" s="60">
        <v>230.1</v>
      </c>
      <c r="J33" s="44">
        <f t="shared" si="1"/>
        <v>2301</v>
      </c>
      <c r="K33" s="60"/>
      <c r="L33" s="43"/>
      <c r="M33" s="43"/>
      <c r="N33" s="60"/>
      <c r="O33" s="46"/>
      <c r="T33" s="4" t="s">
        <v>36</v>
      </c>
      <c r="W33" s="11"/>
    </row>
    <row r="34" spans="1:23" s="54" customFormat="1">
      <c r="A34" s="52" t="s">
        <v>55</v>
      </c>
      <c r="B34" s="52" t="s">
        <v>973</v>
      </c>
      <c r="C34" s="43" t="s">
        <v>383</v>
      </c>
      <c r="D34" s="72">
        <v>1</v>
      </c>
      <c r="E34" s="72">
        <v>0</v>
      </c>
      <c r="F34" s="72">
        <v>0</v>
      </c>
      <c r="G34" s="72">
        <v>0</v>
      </c>
      <c r="H34" s="72">
        <f>SUM('PACC Consolidado'!$D34:$G34)</f>
        <v>1</v>
      </c>
      <c r="I34" s="60">
        <v>1054</v>
      </c>
      <c r="J34" s="44">
        <f t="shared" si="1"/>
        <v>1054</v>
      </c>
      <c r="K34" s="59"/>
      <c r="L34" s="61"/>
      <c r="M34" s="61"/>
      <c r="N34" s="59"/>
      <c r="O34" s="45"/>
      <c r="T34" s="4"/>
      <c r="W34" s="11"/>
    </row>
    <row r="35" spans="1:23">
      <c r="A35" s="52" t="s">
        <v>55</v>
      </c>
      <c r="B35" s="52" t="s">
        <v>692</v>
      </c>
      <c r="C35" s="43" t="s">
        <v>385</v>
      </c>
      <c r="D35" s="72">
        <v>1000</v>
      </c>
      <c r="E35" s="72">
        <v>1000</v>
      </c>
      <c r="F35" s="72">
        <v>1000</v>
      </c>
      <c r="G35" s="72">
        <v>1000</v>
      </c>
      <c r="H35" s="72">
        <f>SUM('PACC Consolidado'!$D35:$G35)</f>
        <v>4000</v>
      </c>
      <c r="I35" s="60">
        <v>59</v>
      </c>
      <c r="J35" s="44">
        <f t="shared" si="1"/>
        <v>236000</v>
      </c>
      <c r="K35" s="60"/>
      <c r="L35" s="43"/>
      <c r="M35" s="43"/>
      <c r="N35" s="60"/>
      <c r="O35" s="6"/>
      <c r="T35" s="4" t="s">
        <v>38</v>
      </c>
      <c r="W35" s="11"/>
    </row>
    <row r="36" spans="1:23">
      <c r="A36" s="52" t="s">
        <v>55</v>
      </c>
      <c r="B36" s="52" t="s">
        <v>475</v>
      </c>
      <c r="C36" s="43" t="s">
        <v>911</v>
      </c>
      <c r="D36" s="72">
        <v>5</v>
      </c>
      <c r="E36" s="72">
        <v>5</v>
      </c>
      <c r="F36" s="72">
        <v>5</v>
      </c>
      <c r="G36" s="72">
        <v>5</v>
      </c>
      <c r="H36" s="72">
        <f>SUM('PACC Consolidado'!$D36:$G36)</f>
        <v>20</v>
      </c>
      <c r="I36" s="60">
        <v>1053.74</v>
      </c>
      <c r="J36" s="44">
        <f t="shared" si="1"/>
        <v>21074.799999999999</v>
      </c>
      <c r="K36" s="60"/>
      <c r="L36" s="43"/>
      <c r="M36" s="43"/>
      <c r="N36" s="60"/>
      <c r="O36" s="6"/>
      <c r="T36" s="4" t="s">
        <v>40</v>
      </c>
      <c r="W36" s="11"/>
    </row>
    <row r="37" spans="1:23" s="41" customFormat="1">
      <c r="A37" s="86"/>
      <c r="B37" s="86"/>
      <c r="C37" s="87"/>
      <c r="D37" s="88"/>
      <c r="E37" s="88"/>
      <c r="F37" s="88"/>
      <c r="G37" s="88"/>
      <c r="H37" s="89">
        <f>SUM('PACC Consolidado'!$D37:$G37)</f>
        <v>0</v>
      </c>
      <c r="I37" s="90"/>
      <c r="J37" s="91">
        <f>+H37*I37</f>
        <v>0</v>
      </c>
      <c r="K37" s="90"/>
      <c r="L37" s="87"/>
      <c r="M37" s="87"/>
      <c r="N37" s="90"/>
      <c r="O37" s="87"/>
      <c r="T37" s="4"/>
      <c r="W37" s="11"/>
    </row>
    <row r="38" spans="1:23" s="54" customFormat="1">
      <c r="A38" s="82"/>
      <c r="B38" s="82"/>
      <c r="C38" s="6"/>
      <c r="D38" s="83"/>
      <c r="E38" s="83"/>
      <c r="F38" s="83"/>
      <c r="G38" s="83"/>
      <c r="H38" s="7">
        <f>SUM('PACC Consolidado'!$D38:$G38)</f>
        <v>0</v>
      </c>
      <c r="I38" s="8"/>
      <c r="J38" s="44">
        <f>+H38*I38</f>
        <v>0</v>
      </c>
      <c r="K38" s="8"/>
      <c r="L38" s="6"/>
      <c r="M38" s="6"/>
      <c r="N38" s="8"/>
      <c r="O38" s="6"/>
      <c r="T38" s="4"/>
      <c r="W38" s="11"/>
    </row>
    <row r="39" spans="1:23" s="80" customFormat="1">
      <c r="A39" s="52" t="s">
        <v>57</v>
      </c>
      <c r="B39" s="52" t="s">
        <v>926</v>
      </c>
      <c r="C39" s="43" t="s">
        <v>544</v>
      </c>
      <c r="D39" s="72">
        <v>2000</v>
      </c>
      <c r="E39" s="72">
        <v>2000</v>
      </c>
      <c r="F39" s="72">
        <v>2000</v>
      </c>
      <c r="G39" s="72">
        <v>2000</v>
      </c>
      <c r="H39" s="72">
        <f>SUM('PACC Consolidado'!$D39:$G39)</f>
        <v>8000</v>
      </c>
      <c r="I39" s="60">
        <v>145</v>
      </c>
      <c r="J39" s="44">
        <f t="shared" si="1"/>
        <v>1160000</v>
      </c>
      <c r="K39" s="60">
        <f>SUM(J39:J43)</f>
        <v>3066464</v>
      </c>
      <c r="L39" s="43"/>
      <c r="M39" s="43" t="s">
        <v>379</v>
      </c>
      <c r="N39" s="60"/>
      <c r="O39" s="6"/>
      <c r="T39" s="4"/>
      <c r="W39" s="11"/>
    </row>
    <row r="40" spans="1:23" s="41" customFormat="1">
      <c r="A40" s="52" t="s">
        <v>57</v>
      </c>
      <c r="B40" s="52" t="s">
        <v>912</v>
      </c>
      <c r="C40" s="43" t="s">
        <v>471</v>
      </c>
      <c r="D40" s="72">
        <v>2500</v>
      </c>
      <c r="E40" s="72">
        <v>2500</v>
      </c>
      <c r="F40" s="72">
        <v>2500</v>
      </c>
      <c r="G40" s="72">
        <v>2500</v>
      </c>
      <c r="H40" s="72">
        <f>SUM('PACC Consolidado'!$D40:$G40)</f>
        <v>10000</v>
      </c>
      <c r="I40" s="60">
        <v>190</v>
      </c>
      <c r="J40" s="44">
        <f>+H40*I40</f>
        <v>1900000</v>
      </c>
      <c r="K40" s="8"/>
      <c r="L40" s="6"/>
      <c r="M40" s="6"/>
      <c r="N40" s="8"/>
      <c r="O40" s="6"/>
      <c r="T40" s="4"/>
      <c r="W40" s="11"/>
    </row>
    <row r="41" spans="1:23" s="80" customFormat="1">
      <c r="A41" s="52" t="s">
        <v>57</v>
      </c>
      <c r="B41" s="52" t="s">
        <v>455</v>
      </c>
      <c r="C41" s="43" t="s">
        <v>402</v>
      </c>
      <c r="D41" s="72">
        <v>20</v>
      </c>
      <c r="E41" s="72">
        <v>20</v>
      </c>
      <c r="F41" s="72">
        <v>20</v>
      </c>
      <c r="G41" s="72">
        <v>20</v>
      </c>
      <c r="H41" s="72">
        <f>SUM('PACC Consolidado'!$D41:$G41)</f>
        <v>80</v>
      </c>
      <c r="I41" s="60">
        <v>80.8</v>
      </c>
      <c r="J41" s="44">
        <f t="shared" si="1"/>
        <v>6464</v>
      </c>
      <c r="K41" s="60"/>
      <c r="L41" s="43"/>
      <c r="M41" s="43"/>
      <c r="N41" s="60"/>
      <c r="O41" s="6"/>
      <c r="T41" s="4"/>
      <c r="W41" s="11"/>
    </row>
    <row r="42" spans="1:23">
      <c r="A42" s="86"/>
      <c r="B42" s="86"/>
      <c r="C42" s="87"/>
      <c r="D42" s="88"/>
      <c r="E42" s="88"/>
      <c r="F42" s="88"/>
      <c r="G42" s="88"/>
      <c r="H42" s="89">
        <f>SUM('PACC Consolidado'!$D42:$G42)</f>
        <v>0</v>
      </c>
      <c r="I42" s="90"/>
      <c r="J42" s="91">
        <f>+H42*I42</f>
        <v>0</v>
      </c>
      <c r="K42" s="90"/>
      <c r="L42" s="87"/>
      <c r="M42" s="87"/>
      <c r="N42" s="90"/>
      <c r="O42" s="87"/>
      <c r="T42" s="4" t="s">
        <v>41</v>
      </c>
      <c r="W42" s="11"/>
    </row>
    <row r="43" spans="1:23" s="80" customFormat="1">
      <c r="A43" s="82"/>
      <c r="B43" s="82"/>
      <c r="C43" s="6"/>
      <c r="D43" s="83"/>
      <c r="E43" s="83"/>
      <c r="F43" s="83"/>
      <c r="G43" s="83"/>
      <c r="H43" s="7">
        <f>SUM('PACC Consolidado'!$D43:$G43)</f>
        <v>0</v>
      </c>
      <c r="I43" s="8"/>
      <c r="J43" s="44">
        <f>+H43*I43</f>
        <v>0</v>
      </c>
      <c r="K43" s="8"/>
      <c r="L43" s="6"/>
      <c r="M43" s="6"/>
      <c r="N43" s="8"/>
      <c r="O43" s="6"/>
      <c r="T43" s="4"/>
      <c r="W43" s="11"/>
    </row>
    <row r="44" spans="1:23">
      <c r="A44" s="68" t="s">
        <v>59</v>
      </c>
      <c r="B44" s="52" t="s">
        <v>974</v>
      </c>
      <c r="C44" s="43" t="s">
        <v>471</v>
      </c>
      <c r="D44" s="72">
        <v>1</v>
      </c>
      <c r="E44" s="72">
        <v>0</v>
      </c>
      <c r="F44" s="72">
        <v>1</v>
      </c>
      <c r="G44" s="72">
        <v>0</v>
      </c>
      <c r="H44" s="72">
        <f>SUM('PACC Consolidado'!$D44:$G44)</f>
        <v>2</v>
      </c>
      <c r="I44" s="60">
        <v>472</v>
      </c>
      <c r="J44" s="44">
        <f t="shared" si="1"/>
        <v>944</v>
      </c>
      <c r="K44" s="59">
        <f>SUM(J44:J48)</f>
        <v>14320</v>
      </c>
      <c r="L44" s="43" t="s">
        <v>18</v>
      </c>
      <c r="M44" s="43" t="s">
        <v>379</v>
      </c>
      <c r="N44" s="59"/>
      <c r="O44" s="45"/>
      <c r="T44" s="4" t="s">
        <v>42</v>
      </c>
      <c r="W44" s="11"/>
    </row>
    <row r="45" spans="1:23">
      <c r="A45" s="68" t="s">
        <v>59</v>
      </c>
      <c r="B45" s="52" t="s">
        <v>975</v>
      </c>
      <c r="C45" s="43" t="s">
        <v>471</v>
      </c>
      <c r="D45" s="72">
        <v>2</v>
      </c>
      <c r="E45" s="72">
        <v>2</v>
      </c>
      <c r="F45" s="72">
        <v>2</v>
      </c>
      <c r="G45" s="72">
        <v>2</v>
      </c>
      <c r="H45" s="72">
        <f>SUM('PACC Consolidado'!$D45:$G45)</f>
        <v>8</v>
      </c>
      <c r="I45" s="60">
        <v>472</v>
      </c>
      <c r="J45" s="44">
        <f t="shared" si="1"/>
        <v>3776</v>
      </c>
      <c r="K45" s="60"/>
      <c r="L45" s="43"/>
      <c r="M45" s="43"/>
      <c r="N45" s="60"/>
      <c r="O45" s="6"/>
      <c r="T45" s="4" t="s">
        <v>44</v>
      </c>
      <c r="W45" s="11"/>
    </row>
    <row r="46" spans="1:23">
      <c r="A46" s="68" t="s">
        <v>59</v>
      </c>
      <c r="B46" s="52" t="s">
        <v>976</v>
      </c>
      <c r="C46" s="52" t="s">
        <v>385</v>
      </c>
      <c r="D46" s="72">
        <v>6</v>
      </c>
      <c r="E46" s="72">
        <v>6</v>
      </c>
      <c r="F46" s="72">
        <v>6</v>
      </c>
      <c r="G46" s="72">
        <v>6</v>
      </c>
      <c r="H46" s="72">
        <f>SUM('PACC Consolidado'!$D46:$G46)</f>
        <v>24</v>
      </c>
      <c r="I46" s="60">
        <v>400</v>
      </c>
      <c r="J46" s="44">
        <f t="shared" si="1"/>
        <v>9600</v>
      </c>
      <c r="K46" s="60"/>
      <c r="L46" s="43"/>
      <c r="M46" s="43"/>
      <c r="N46" s="60"/>
      <c r="O46" s="6"/>
      <c r="T46" s="4" t="s">
        <v>46</v>
      </c>
      <c r="W46" s="11"/>
    </row>
    <row r="47" spans="1:23" s="80" customFormat="1">
      <c r="A47" s="93"/>
      <c r="B47" s="86"/>
      <c r="C47" s="86"/>
      <c r="D47" s="88"/>
      <c r="E47" s="88"/>
      <c r="F47" s="88"/>
      <c r="G47" s="88"/>
      <c r="H47" s="89">
        <f>SUM('PACC Consolidado'!$D47:$G47)</f>
        <v>0</v>
      </c>
      <c r="I47" s="90"/>
      <c r="J47" s="91">
        <f>+H47*I47</f>
        <v>0</v>
      </c>
      <c r="K47" s="90"/>
      <c r="L47" s="87"/>
      <c r="M47" s="87"/>
      <c r="N47" s="90"/>
      <c r="O47" s="87"/>
      <c r="T47" s="4"/>
      <c r="W47" s="11"/>
    </row>
    <row r="48" spans="1:23">
      <c r="A48" s="70"/>
      <c r="B48" s="82"/>
      <c r="C48" s="82"/>
      <c r="D48" s="83"/>
      <c r="E48" s="83"/>
      <c r="F48" s="83"/>
      <c r="G48" s="83"/>
      <c r="H48" s="7">
        <f>SUM('PACC Consolidado'!$D48:$G48)</f>
        <v>0</v>
      </c>
      <c r="I48" s="8"/>
      <c r="J48" s="44">
        <f>+H48*I48</f>
        <v>0</v>
      </c>
      <c r="K48" s="8"/>
      <c r="L48" s="6"/>
      <c r="M48" s="6"/>
      <c r="N48" s="8"/>
      <c r="O48" s="6"/>
      <c r="T48" s="4" t="s">
        <v>47</v>
      </c>
      <c r="W48" s="11"/>
    </row>
    <row r="49" spans="1:23" s="80" customFormat="1">
      <c r="A49" s="52" t="s">
        <v>94</v>
      </c>
      <c r="B49" s="52" t="s">
        <v>913</v>
      </c>
      <c r="C49" s="43" t="s">
        <v>417</v>
      </c>
      <c r="D49" s="72">
        <v>8</v>
      </c>
      <c r="E49" s="72">
        <v>4</v>
      </c>
      <c r="F49" s="72">
        <v>4</v>
      </c>
      <c r="G49" s="72">
        <v>4</v>
      </c>
      <c r="H49" s="72">
        <f>SUM('PACC Consolidado'!$D49:$G49)</f>
        <v>20</v>
      </c>
      <c r="I49" s="60">
        <v>6000</v>
      </c>
      <c r="J49" s="44">
        <f t="shared" si="1"/>
        <v>120000</v>
      </c>
      <c r="K49" s="60">
        <f>SUM(J49:J51)</f>
        <v>120000</v>
      </c>
      <c r="L49" s="43" t="s">
        <v>18</v>
      </c>
      <c r="M49" s="43" t="s">
        <v>379</v>
      </c>
      <c r="N49" s="60"/>
      <c r="O49" s="6"/>
      <c r="T49" s="4"/>
      <c r="W49" s="11"/>
    </row>
    <row r="50" spans="1:23" s="80" customFormat="1">
      <c r="A50" s="82"/>
      <c r="B50" s="82"/>
      <c r="C50" s="6"/>
      <c r="D50" s="83"/>
      <c r="E50" s="83"/>
      <c r="F50" s="83"/>
      <c r="G50" s="83"/>
      <c r="H50" s="7">
        <f>SUM('PACC Consolidado'!$D50:$G50)</f>
        <v>0</v>
      </c>
      <c r="I50" s="8"/>
      <c r="J50" s="44">
        <f>+H50*I50</f>
        <v>0</v>
      </c>
      <c r="K50" s="8"/>
      <c r="L50" s="6"/>
      <c r="M50" s="6"/>
      <c r="N50" s="8"/>
      <c r="O50" s="6"/>
      <c r="T50" s="4"/>
      <c r="W50" s="11"/>
    </row>
    <row r="51" spans="1:23" s="80" customFormat="1">
      <c r="A51" s="86"/>
      <c r="B51" s="86"/>
      <c r="C51" s="87"/>
      <c r="D51" s="88"/>
      <c r="E51" s="88"/>
      <c r="F51" s="88"/>
      <c r="G51" s="88"/>
      <c r="H51" s="89">
        <f>SUM('PACC Consolidado'!$D51:$G51)</f>
        <v>0</v>
      </c>
      <c r="I51" s="90"/>
      <c r="J51" s="91">
        <f>+H51*I51</f>
        <v>0</v>
      </c>
      <c r="K51" s="90"/>
      <c r="L51" s="87"/>
      <c r="M51" s="87"/>
      <c r="N51" s="90"/>
      <c r="O51" s="87"/>
      <c r="T51" s="4"/>
      <c r="W51" s="11"/>
    </row>
    <row r="52" spans="1:23" s="80" customFormat="1">
      <c r="A52" s="68" t="s">
        <v>99</v>
      </c>
      <c r="B52" s="52" t="s">
        <v>1039</v>
      </c>
      <c r="C52" s="43" t="s">
        <v>385</v>
      </c>
      <c r="D52" s="72">
        <v>60</v>
      </c>
      <c r="E52" s="72">
        <v>60</v>
      </c>
      <c r="F52" s="72">
        <v>30</v>
      </c>
      <c r="G52" s="72">
        <v>60</v>
      </c>
      <c r="H52" s="7">
        <f>SUM('PACC Consolidado'!$D52:$G52)</f>
        <v>210</v>
      </c>
      <c r="I52" s="60">
        <v>30</v>
      </c>
      <c r="J52" s="44">
        <f>+H52*I52</f>
        <v>6300</v>
      </c>
      <c r="K52" s="8">
        <f>SUM(J52:J54)</f>
        <v>6300</v>
      </c>
      <c r="L52" s="43" t="s">
        <v>18</v>
      </c>
      <c r="M52" s="43" t="s">
        <v>379</v>
      </c>
      <c r="N52" s="8"/>
      <c r="O52" s="6"/>
      <c r="T52" s="4"/>
      <c r="W52" s="11"/>
    </row>
    <row r="53" spans="1:23" s="80" customFormat="1">
      <c r="A53" s="82"/>
      <c r="B53" s="82"/>
      <c r="C53" s="6"/>
      <c r="D53" s="83"/>
      <c r="E53" s="83"/>
      <c r="F53" s="83"/>
      <c r="G53" s="83"/>
      <c r="H53" s="7">
        <f>SUM('PACC Consolidado'!$D53:$G53)</f>
        <v>0</v>
      </c>
      <c r="I53" s="8"/>
      <c r="J53" s="44">
        <f>+H53*I53</f>
        <v>0</v>
      </c>
      <c r="K53" s="8"/>
      <c r="L53" s="6"/>
      <c r="M53" s="6"/>
      <c r="N53" s="8"/>
      <c r="O53" s="6"/>
      <c r="T53" s="4"/>
      <c r="W53" s="11"/>
    </row>
    <row r="54" spans="1:23">
      <c r="A54" s="82"/>
      <c r="B54" s="82"/>
      <c r="C54" s="6"/>
      <c r="D54" s="83"/>
      <c r="E54" s="83"/>
      <c r="F54" s="83"/>
      <c r="G54" s="83"/>
      <c r="H54" s="7">
        <f>SUM('PACC Consolidado'!$D54:$G54)</f>
        <v>0</v>
      </c>
      <c r="I54" s="8"/>
      <c r="J54" s="44">
        <f>+H54*I54</f>
        <v>0</v>
      </c>
      <c r="K54" s="8"/>
      <c r="L54" s="6"/>
      <c r="M54" s="6"/>
      <c r="N54" s="8"/>
      <c r="O54" s="6"/>
      <c r="T54" s="4" t="s">
        <v>49</v>
      </c>
      <c r="W54" s="11"/>
    </row>
    <row r="55" spans="1:23" s="58" customFormat="1">
      <c r="A55" s="53" t="s">
        <v>130</v>
      </c>
      <c r="B55" s="52" t="s">
        <v>941</v>
      </c>
      <c r="C55" s="43" t="s">
        <v>385</v>
      </c>
      <c r="D55" s="72">
        <v>15</v>
      </c>
      <c r="E55" s="72">
        <v>15</v>
      </c>
      <c r="F55" s="72">
        <v>15</v>
      </c>
      <c r="G55" s="72">
        <v>15</v>
      </c>
      <c r="H55" s="72">
        <f>SUM('PACC Consolidado'!$D55:$G55)</f>
        <v>60</v>
      </c>
      <c r="I55" s="60">
        <v>40</v>
      </c>
      <c r="J55" s="44">
        <f t="shared" si="1"/>
        <v>2400</v>
      </c>
      <c r="K55" s="60">
        <f>SUM(J55:J60)</f>
        <v>104100</v>
      </c>
      <c r="L55" s="43" t="s">
        <v>18</v>
      </c>
      <c r="M55" s="43" t="s">
        <v>379</v>
      </c>
      <c r="N55" s="60"/>
      <c r="O55" s="43"/>
      <c r="T55" s="4"/>
      <c r="W55" s="11"/>
    </row>
    <row r="56" spans="1:23">
      <c r="A56" s="53" t="s">
        <v>130</v>
      </c>
      <c r="B56" s="52" t="s">
        <v>943</v>
      </c>
      <c r="C56" s="43" t="s">
        <v>385</v>
      </c>
      <c r="D56" s="72">
        <v>7</v>
      </c>
      <c r="E56" s="72">
        <v>7</v>
      </c>
      <c r="F56" s="72">
        <v>7</v>
      </c>
      <c r="G56" s="72">
        <v>7</v>
      </c>
      <c r="H56" s="72">
        <f>SUM('PACC Consolidado'!$D56:$G56)</f>
        <v>28</v>
      </c>
      <c r="I56" s="60">
        <v>25</v>
      </c>
      <c r="J56" s="44">
        <f t="shared" si="1"/>
        <v>700</v>
      </c>
      <c r="K56" s="60"/>
      <c r="L56" s="43"/>
      <c r="M56" s="43"/>
      <c r="N56" s="60"/>
      <c r="O56" s="43"/>
      <c r="T56" s="4" t="s">
        <v>50</v>
      </c>
      <c r="W56" s="11"/>
    </row>
    <row r="57" spans="1:23" s="41" customFormat="1">
      <c r="A57" s="53" t="s">
        <v>130</v>
      </c>
      <c r="B57" s="52" t="s">
        <v>942</v>
      </c>
      <c r="C57" s="43" t="s">
        <v>385</v>
      </c>
      <c r="D57" s="72">
        <v>5</v>
      </c>
      <c r="E57" s="72">
        <v>5</v>
      </c>
      <c r="F57" s="72">
        <v>5</v>
      </c>
      <c r="G57" s="72">
        <v>5</v>
      </c>
      <c r="H57" s="72">
        <f>SUM('PACC Consolidado'!$D57:$G57)</f>
        <v>20</v>
      </c>
      <c r="I57" s="60">
        <v>5000</v>
      </c>
      <c r="J57" s="44">
        <f t="shared" si="1"/>
        <v>100000</v>
      </c>
      <c r="K57" s="60"/>
      <c r="L57" s="43"/>
      <c r="M57" s="43"/>
      <c r="N57" s="60"/>
      <c r="O57" s="43"/>
      <c r="T57" s="4"/>
      <c r="W57" s="11"/>
    </row>
    <row r="58" spans="1:23" s="80" customFormat="1">
      <c r="A58" s="53" t="s">
        <v>130</v>
      </c>
      <c r="B58" s="52" t="s">
        <v>944</v>
      </c>
      <c r="C58" s="43" t="s">
        <v>385</v>
      </c>
      <c r="D58" s="72">
        <v>2</v>
      </c>
      <c r="E58" s="72">
        <v>2</v>
      </c>
      <c r="F58" s="72">
        <v>2</v>
      </c>
      <c r="G58" s="72">
        <v>2</v>
      </c>
      <c r="H58" s="72">
        <f>SUM('PACC Consolidado'!$D58:$G58)</f>
        <v>8</v>
      </c>
      <c r="I58" s="60">
        <v>125</v>
      </c>
      <c r="J58" s="44">
        <f t="shared" si="1"/>
        <v>1000</v>
      </c>
      <c r="K58" s="60"/>
      <c r="L58" s="43"/>
      <c r="M58" s="43"/>
      <c r="N58" s="60"/>
      <c r="O58" s="43"/>
      <c r="T58" s="4"/>
      <c r="W58" s="11"/>
    </row>
    <row r="59" spans="1:23" s="80" customFormat="1">
      <c r="A59" s="82"/>
      <c r="B59" s="82"/>
      <c r="C59" s="6"/>
      <c r="D59" s="83"/>
      <c r="E59" s="83"/>
      <c r="F59" s="83"/>
      <c r="G59" s="83"/>
      <c r="H59" s="7">
        <f>SUM('PACC Consolidado'!$D59:$G59)</f>
        <v>0</v>
      </c>
      <c r="I59" s="8"/>
      <c r="J59" s="44">
        <f>+H59*I59</f>
        <v>0</v>
      </c>
      <c r="K59" s="8"/>
      <c r="L59" s="6"/>
      <c r="M59" s="6"/>
      <c r="N59" s="8"/>
      <c r="O59" s="6"/>
      <c r="T59" s="4"/>
      <c r="W59" s="11"/>
    </row>
    <row r="60" spans="1:23" s="80" customFormat="1">
      <c r="A60" s="82"/>
      <c r="B60" s="82"/>
      <c r="C60" s="6"/>
      <c r="D60" s="83"/>
      <c r="E60" s="83"/>
      <c r="F60" s="83"/>
      <c r="G60" s="83"/>
      <c r="H60" s="7">
        <f>SUM('PACC Consolidado'!$D60:$G60)</f>
        <v>0</v>
      </c>
      <c r="I60" s="8"/>
      <c r="J60" s="44">
        <f>+H60*I60</f>
        <v>0</v>
      </c>
      <c r="K60" s="8"/>
      <c r="L60" s="6"/>
      <c r="M60" s="6"/>
      <c r="N60" s="8"/>
      <c r="O60" s="6"/>
      <c r="T60" s="4"/>
      <c r="W60" s="11"/>
    </row>
    <row r="61" spans="1:23">
      <c r="A61" s="53" t="s">
        <v>153</v>
      </c>
      <c r="B61" s="52" t="s">
        <v>947</v>
      </c>
      <c r="C61" s="43" t="s">
        <v>385</v>
      </c>
      <c r="D61" s="72">
        <v>10</v>
      </c>
      <c r="E61" s="72">
        <v>0</v>
      </c>
      <c r="F61" s="72">
        <v>0</v>
      </c>
      <c r="G61" s="72">
        <v>0</v>
      </c>
      <c r="H61" s="72">
        <f>SUM('PACC Consolidado'!$D61:$G61)</f>
        <v>10</v>
      </c>
      <c r="I61" s="60">
        <v>442</v>
      </c>
      <c r="J61" s="44">
        <f t="shared" si="1"/>
        <v>4420</v>
      </c>
      <c r="K61" s="60">
        <f>SUM(J61:J66)</f>
        <v>220732</v>
      </c>
      <c r="L61" s="43" t="s">
        <v>18</v>
      </c>
      <c r="M61" s="43" t="s">
        <v>379</v>
      </c>
      <c r="N61" s="60"/>
      <c r="O61" s="43"/>
      <c r="T61" s="4" t="s">
        <v>51</v>
      </c>
      <c r="W61" s="11"/>
    </row>
    <row r="62" spans="1:23">
      <c r="A62" s="53" t="s">
        <v>153</v>
      </c>
      <c r="B62" s="52" t="s">
        <v>946</v>
      </c>
      <c r="C62" s="43" t="s">
        <v>385</v>
      </c>
      <c r="D62" s="72">
        <v>25</v>
      </c>
      <c r="E62" s="72">
        <v>0</v>
      </c>
      <c r="F62" s="72">
        <v>0</v>
      </c>
      <c r="G62" s="72">
        <v>0</v>
      </c>
      <c r="H62" s="72">
        <f>SUM('PACC Consolidado'!$D62:$G62)</f>
        <v>25</v>
      </c>
      <c r="I62" s="60">
        <v>192</v>
      </c>
      <c r="J62" s="44">
        <f t="shared" si="1"/>
        <v>4800</v>
      </c>
      <c r="K62" s="60"/>
      <c r="L62" s="43"/>
      <c r="M62" s="43"/>
      <c r="N62" s="60"/>
      <c r="O62" s="43"/>
      <c r="T62" s="4" t="s">
        <v>55</v>
      </c>
      <c r="W62" s="11"/>
    </row>
    <row r="63" spans="1:23">
      <c r="A63" s="53" t="s">
        <v>153</v>
      </c>
      <c r="B63" s="52" t="s">
        <v>945</v>
      </c>
      <c r="C63" s="43" t="s">
        <v>385</v>
      </c>
      <c r="D63" s="72">
        <v>25</v>
      </c>
      <c r="E63" s="72">
        <v>0</v>
      </c>
      <c r="F63" s="72">
        <v>0</v>
      </c>
      <c r="G63" s="72">
        <v>0</v>
      </c>
      <c r="H63" s="72">
        <f>SUM('PACC Consolidado'!$D63:$G63)</f>
        <v>25</v>
      </c>
      <c r="I63" s="60">
        <v>192</v>
      </c>
      <c r="J63" s="44">
        <f t="shared" si="1"/>
        <v>4800</v>
      </c>
      <c r="K63" s="60"/>
      <c r="L63" s="43"/>
      <c r="M63" s="43"/>
      <c r="N63" s="60"/>
      <c r="O63" s="43"/>
      <c r="T63" s="4" t="s">
        <v>59</v>
      </c>
      <c r="W63" s="11"/>
    </row>
    <row r="64" spans="1:23">
      <c r="A64" s="53" t="s">
        <v>153</v>
      </c>
      <c r="B64" s="52" t="s">
        <v>960</v>
      </c>
      <c r="C64" s="43" t="s">
        <v>385</v>
      </c>
      <c r="D64" s="72">
        <v>4</v>
      </c>
      <c r="E64" s="72">
        <v>0</v>
      </c>
      <c r="F64" s="72">
        <v>0</v>
      </c>
      <c r="G64" s="72">
        <v>0</v>
      </c>
      <c r="H64" s="72">
        <f>SUM('PACC Consolidado'!$D64:$G64)</f>
        <v>4</v>
      </c>
      <c r="I64" s="60">
        <v>1678</v>
      </c>
      <c r="J64" s="44">
        <f t="shared" si="1"/>
        <v>6712</v>
      </c>
      <c r="K64" s="60"/>
      <c r="L64" s="43"/>
      <c r="M64" s="43"/>
      <c r="N64" s="60"/>
      <c r="O64" s="43"/>
      <c r="T64" s="4" t="s">
        <v>61</v>
      </c>
      <c r="W64" s="11"/>
    </row>
    <row r="65" spans="1:23">
      <c r="A65" s="53" t="s">
        <v>153</v>
      </c>
      <c r="B65" s="52" t="s">
        <v>961</v>
      </c>
      <c r="C65" s="43" t="s">
        <v>385</v>
      </c>
      <c r="D65" s="72">
        <v>50</v>
      </c>
      <c r="E65" s="72">
        <v>0</v>
      </c>
      <c r="F65" s="72">
        <v>0</v>
      </c>
      <c r="G65" s="72">
        <v>0</v>
      </c>
      <c r="H65" s="72">
        <f>SUM('PACC Consolidado'!$D65:$G65)</f>
        <v>50</v>
      </c>
      <c r="I65" s="60">
        <v>4000</v>
      </c>
      <c r="J65" s="44">
        <f t="shared" si="1"/>
        <v>200000</v>
      </c>
      <c r="K65" s="60"/>
      <c r="L65" s="43"/>
      <c r="M65" s="43"/>
      <c r="N65" s="60"/>
      <c r="O65" s="43"/>
      <c r="T65" s="4" t="s">
        <v>64</v>
      </c>
      <c r="W65" s="11"/>
    </row>
    <row r="66" spans="1:23" s="80" customFormat="1">
      <c r="A66" s="82"/>
      <c r="B66" s="82"/>
      <c r="C66" s="6"/>
      <c r="D66" s="83"/>
      <c r="E66" s="83"/>
      <c r="F66" s="83"/>
      <c r="G66" s="83"/>
      <c r="H66" s="7">
        <f>SUM('PACC Consolidado'!$D66:$G66)</f>
        <v>0</v>
      </c>
      <c r="I66" s="8"/>
      <c r="J66" s="44">
        <f>+H66*I66</f>
        <v>0</v>
      </c>
      <c r="K66" s="8"/>
      <c r="L66" s="6"/>
      <c r="M66" s="6"/>
      <c r="N66" s="8"/>
      <c r="O66" s="6"/>
      <c r="T66" s="4"/>
      <c r="W66" s="11"/>
    </row>
    <row r="67" spans="1:23">
      <c r="A67" s="68" t="s">
        <v>155</v>
      </c>
      <c r="B67" s="52" t="s">
        <v>914</v>
      </c>
      <c r="C67" s="43" t="s">
        <v>385</v>
      </c>
      <c r="D67" s="72">
        <v>1</v>
      </c>
      <c r="E67" s="72">
        <v>0</v>
      </c>
      <c r="F67" s="72">
        <v>0</v>
      </c>
      <c r="G67" s="72">
        <v>0</v>
      </c>
      <c r="H67" s="72">
        <f>SUM('PACC Consolidado'!$D67:$G67)</f>
        <v>1</v>
      </c>
      <c r="I67" s="60">
        <v>1500</v>
      </c>
      <c r="J67" s="44">
        <f t="shared" si="1"/>
        <v>1500</v>
      </c>
      <c r="K67" s="59">
        <f>SUM(J67:J70)</f>
        <v>68700</v>
      </c>
      <c r="L67" s="43" t="s">
        <v>18</v>
      </c>
      <c r="M67" s="43" t="s">
        <v>379</v>
      </c>
      <c r="N67" s="59"/>
      <c r="O67" s="45"/>
      <c r="T67" s="4" t="s">
        <v>66</v>
      </c>
      <c r="W67" s="11"/>
    </row>
    <row r="68" spans="1:23">
      <c r="A68" s="68" t="s">
        <v>155</v>
      </c>
      <c r="B68" s="52" t="s">
        <v>875</v>
      </c>
      <c r="C68" s="52" t="s">
        <v>385</v>
      </c>
      <c r="D68" s="74">
        <v>12</v>
      </c>
      <c r="E68" s="74">
        <v>10</v>
      </c>
      <c r="F68" s="74">
        <v>10</v>
      </c>
      <c r="G68" s="74">
        <v>10</v>
      </c>
      <c r="H68" s="72">
        <f>SUM('PACC Consolidado'!$D68:$G68)</f>
        <v>42</v>
      </c>
      <c r="I68" s="60">
        <v>1600</v>
      </c>
      <c r="J68" s="44">
        <f t="shared" si="1"/>
        <v>67200</v>
      </c>
      <c r="K68" s="52"/>
      <c r="L68" s="52"/>
      <c r="M68" s="61"/>
      <c r="N68" s="59"/>
      <c r="O68" s="45"/>
      <c r="T68" s="4" t="s">
        <v>69</v>
      </c>
      <c r="W68" s="11"/>
    </row>
    <row r="69" spans="1:23" s="80" customFormat="1">
      <c r="A69" s="93"/>
      <c r="B69" s="86"/>
      <c r="C69" s="86"/>
      <c r="D69" s="94"/>
      <c r="E69" s="94"/>
      <c r="F69" s="94"/>
      <c r="G69" s="94"/>
      <c r="H69" s="89">
        <f>SUM('PACC Consolidado'!$D69:$G69)</f>
        <v>0</v>
      </c>
      <c r="I69" s="90"/>
      <c r="J69" s="91">
        <f>+H69*I69</f>
        <v>0</v>
      </c>
      <c r="K69" s="95"/>
      <c r="L69" s="86"/>
      <c r="M69" s="92"/>
      <c r="N69" s="91"/>
      <c r="O69" s="96"/>
      <c r="T69" s="4"/>
      <c r="W69" s="11"/>
    </row>
    <row r="70" spans="1:23">
      <c r="A70" s="70"/>
      <c r="B70" s="82"/>
      <c r="C70" s="82"/>
      <c r="D70" s="84"/>
      <c r="E70" s="84"/>
      <c r="F70" s="84"/>
      <c r="G70" s="84"/>
      <c r="H70" s="7">
        <f>SUM('PACC Consolidado'!$D70:$G70)</f>
        <v>0</v>
      </c>
      <c r="I70" s="8"/>
      <c r="J70" s="44">
        <f>+H70*I70</f>
        <v>0</v>
      </c>
      <c r="K70" s="85"/>
      <c r="L70" s="82"/>
      <c r="M70" s="11"/>
      <c r="N70" s="44"/>
      <c r="O70" s="45"/>
      <c r="T70" s="4" t="s">
        <v>70</v>
      </c>
      <c r="W70" s="11"/>
    </row>
    <row r="71" spans="1:23" s="80" customFormat="1">
      <c r="A71" s="52" t="s">
        <v>161</v>
      </c>
      <c r="B71" s="52" t="s">
        <v>934</v>
      </c>
      <c r="C71" s="43" t="s">
        <v>385</v>
      </c>
      <c r="D71" s="72">
        <v>20</v>
      </c>
      <c r="E71" s="72">
        <v>20</v>
      </c>
      <c r="F71" s="72">
        <v>20</v>
      </c>
      <c r="G71" s="72">
        <v>20</v>
      </c>
      <c r="H71" s="72">
        <f>SUM('PACC Consolidado'!$D71:$G71)</f>
        <v>80</v>
      </c>
      <c r="I71" s="60">
        <v>30</v>
      </c>
      <c r="J71" s="44">
        <f t="shared" si="1"/>
        <v>2400</v>
      </c>
      <c r="K71" s="59">
        <f>SUM(J71:J73)</f>
        <v>2400</v>
      </c>
      <c r="L71" s="43" t="s">
        <v>18</v>
      </c>
      <c r="M71" s="43" t="s">
        <v>379</v>
      </c>
      <c r="N71" s="59"/>
      <c r="O71" s="45"/>
      <c r="T71" s="4"/>
      <c r="W71" s="11"/>
    </row>
    <row r="72" spans="1:23">
      <c r="A72" s="86"/>
      <c r="B72" s="86"/>
      <c r="C72" s="87"/>
      <c r="D72" s="88"/>
      <c r="E72" s="88"/>
      <c r="F72" s="88"/>
      <c r="G72" s="88"/>
      <c r="H72" s="89">
        <f>SUM('PACC Consolidado'!$D72:$G72)</f>
        <v>0</v>
      </c>
      <c r="I72" s="90"/>
      <c r="J72" s="91">
        <f>+H72*I72</f>
        <v>0</v>
      </c>
      <c r="K72" s="91"/>
      <c r="L72" s="92"/>
      <c r="M72" s="92"/>
      <c r="N72" s="91"/>
      <c r="O72" s="96"/>
      <c r="T72" s="4" t="s">
        <v>74</v>
      </c>
      <c r="W72" s="11"/>
    </row>
    <row r="73" spans="1:23" s="80" customFormat="1">
      <c r="A73" s="82"/>
      <c r="B73" s="82"/>
      <c r="C73" s="6"/>
      <c r="D73" s="83"/>
      <c r="E73" s="83"/>
      <c r="F73" s="83"/>
      <c r="G73" s="83"/>
      <c r="H73" s="7">
        <f>SUM('PACC Consolidado'!$D73:$G73)</f>
        <v>0</v>
      </c>
      <c r="I73" s="8"/>
      <c r="J73" s="44">
        <f>+H73*I73</f>
        <v>0</v>
      </c>
      <c r="K73" s="44"/>
      <c r="L73" s="11"/>
      <c r="M73" s="11"/>
      <c r="N73" s="44"/>
      <c r="O73" s="45"/>
      <c r="T73" s="4"/>
      <c r="W73" s="11"/>
    </row>
    <row r="74" spans="1:23" s="80" customFormat="1">
      <c r="A74" s="52" t="s">
        <v>164</v>
      </c>
      <c r="B74" s="52" t="s">
        <v>878</v>
      </c>
      <c r="C74" s="43" t="s">
        <v>385</v>
      </c>
      <c r="D74" s="72">
        <v>150</v>
      </c>
      <c r="E74" s="72">
        <v>150</v>
      </c>
      <c r="F74" s="72">
        <v>150</v>
      </c>
      <c r="G74" s="72">
        <v>150</v>
      </c>
      <c r="H74" s="72">
        <f>SUM('PACC Consolidado'!$D74:$G74)</f>
        <v>600</v>
      </c>
      <c r="I74" s="60">
        <v>3.55</v>
      </c>
      <c r="J74" s="44">
        <f t="shared" si="1"/>
        <v>2130</v>
      </c>
      <c r="K74" s="59">
        <f>SUM(J74:J76)</f>
        <v>7086</v>
      </c>
      <c r="L74" s="43" t="s">
        <v>18</v>
      </c>
      <c r="M74" s="43" t="s">
        <v>379</v>
      </c>
      <c r="N74" s="59"/>
      <c r="O74" s="45"/>
      <c r="T74" s="4"/>
      <c r="W74" s="11"/>
    </row>
    <row r="75" spans="1:23" s="80" customFormat="1">
      <c r="A75" s="52" t="s">
        <v>164</v>
      </c>
      <c r="B75" s="52" t="s">
        <v>1036</v>
      </c>
      <c r="C75" s="43" t="s">
        <v>414</v>
      </c>
      <c r="D75" s="72">
        <v>5</v>
      </c>
      <c r="E75" s="72">
        <v>0</v>
      </c>
      <c r="F75" s="72">
        <v>7</v>
      </c>
      <c r="G75" s="72">
        <v>0</v>
      </c>
      <c r="H75" s="7">
        <f>SUM('PACC Consolidado'!$D75:$G75)</f>
        <v>12</v>
      </c>
      <c r="I75" s="60">
        <v>413</v>
      </c>
      <c r="J75" s="44">
        <f t="shared" ref="J75:J79" si="2">+H75*I75</f>
        <v>4956</v>
      </c>
      <c r="K75" s="44"/>
      <c r="L75" s="11"/>
      <c r="M75" s="11"/>
      <c r="N75" s="44"/>
      <c r="O75" s="45"/>
      <c r="T75" s="4"/>
      <c r="W75" s="11"/>
    </row>
    <row r="76" spans="1:23" s="80" customFormat="1">
      <c r="A76" s="82"/>
      <c r="B76" s="82"/>
      <c r="C76" s="6"/>
      <c r="D76" s="83"/>
      <c r="E76" s="83"/>
      <c r="F76" s="83"/>
      <c r="G76" s="83"/>
      <c r="H76" s="7">
        <f>SUM('PACC Consolidado'!$D76:$G76)</f>
        <v>0</v>
      </c>
      <c r="I76" s="8"/>
      <c r="J76" s="44">
        <f t="shared" si="2"/>
        <v>0</v>
      </c>
      <c r="K76" s="44"/>
      <c r="L76" s="11"/>
      <c r="M76" s="11"/>
      <c r="N76" s="44"/>
      <c r="O76" s="45"/>
      <c r="T76" s="4"/>
      <c r="W76" s="11"/>
    </row>
    <row r="77" spans="1:23" s="80" customFormat="1">
      <c r="A77" s="68" t="s">
        <v>168</v>
      </c>
      <c r="B77" s="52" t="s">
        <v>1041</v>
      </c>
      <c r="C77" s="43" t="s">
        <v>385</v>
      </c>
      <c r="D77" s="72">
        <v>1</v>
      </c>
      <c r="E77" s="72">
        <v>1</v>
      </c>
      <c r="F77" s="72">
        <v>1</v>
      </c>
      <c r="G77" s="72">
        <v>1</v>
      </c>
      <c r="H77" s="7">
        <f>SUM('PACC Consolidado'!$D77:$G77)</f>
        <v>4</v>
      </c>
      <c r="I77" s="8">
        <v>1000</v>
      </c>
      <c r="J77" s="44">
        <f t="shared" si="2"/>
        <v>4000</v>
      </c>
      <c r="K77" s="44">
        <f>SUM(J77:J79)</f>
        <v>4000</v>
      </c>
      <c r="L77" s="43" t="s">
        <v>18</v>
      </c>
      <c r="M77" s="43" t="s">
        <v>379</v>
      </c>
      <c r="N77" s="44"/>
      <c r="O77" s="45"/>
      <c r="T77" s="4"/>
      <c r="W77" s="11"/>
    </row>
    <row r="78" spans="1:23" s="80" customFormat="1">
      <c r="A78" s="82"/>
      <c r="B78" s="82"/>
      <c r="C78" s="6"/>
      <c r="D78" s="83"/>
      <c r="E78" s="83"/>
      <c r="F78" s="83"/>
      <c r="G78" s="83"/>
      <c r="H78" s="7">
        <f>SUM('PACC Consolidado'!$D78:$G78)</f>
        <v>0</v>
      </c>
      <c r="I78" s="8"/>
      <c r="J78" s="44">
        <f t="shared" si="2"/>
        <v>0</v>
      </c>
      <c r="K78" s="44"/>
      <c r="L78" s="11"/>
      <c r="M78" s="11"/>
      <c r="N78" s="44"/>
      <c r="O78" s="45"/>
      <c r="T78" s="4"/>
      <c r="W78" s="11"/>
    </row>
    <row r="79" spans="1:23">
      <c r="A79" s="82"/>
      <c r="B79" s="82"/>
      <c r="C79" s="6"/>
      <c r="D79" s="83"/>
      <c r="E79" s="83"/>
      <c r="F79" s="83"/>
      <c r="G79" s="83"/>
      <c r="H79" s="7">
        <f>SUM('PACC Consolidado'!$D79:$G79)</f>
        <v>0</v>
      </c>
      <c r="I79" s="8"/>
      <c r="J79" s="44">
        <f t="shared" si="2"/>
        <v>0</v>
      </c>
      <c r="K79" s="44"/>
      <c r="L79" s="11"/>
      <c r="M79" s="11"/>
      <c r="N79" s="44"/>
      <c r="O79" s="45"/>
      <c r="T79" s="4" t="s">
        <v>75</v>
      </c>
      <c r="W79" s="11"/>
    </row>
    <row r="80" spans="1:23" s="80" customFormat="1">
      <c r="A80" s="68" t="s">
        <v>183</v>
      </c>
      <c r="B80" s="53" t="s">
        <v>977</v>
      </c>
      <c r="C80" s="52" t="s">
        <v>385</v>
      </c>
      <c r="D80" s="74">
        <v>0</v>
      </c>
      <c r="E80" s="74">
        <v>4</v>
      </c>
      <c r="F80" s="74">
        <v>0</v>
      </c>
      <c r="G80" s="74">
        <v>0</v>
      </c>
      <c r="H80" s="72">
        <f>SUM('PACC Consolidado'!$D80:$G80)</f>
        <v>4</v>
      </c>
      <c r="I80" s="60">
        <v>6425.1</v>
      </c>
      <c r="J80" s="44">
        <f t="shared" si="1"/>
        <v>25700.400000000001</v>
      </c>
      <c r="K80" s="67">
        <f>SUM(J80:J82)</f>
        <v>25700.400000000001</v>
      </c>
      <c r="L80" s="43" t="s">
        <v>18</v>
      </c>
      <c r="M80" s="43" t="s">
        <v>379</v>
      </c>
      <c r="N80" s="59"/>
      <c r="O80" s="45"/>
      <c r="T80" s="4"/>
      <c r="W80" s="11"/>
    </row>
    <row r="81" spans="1:23" s="80" customFormat="1">
      <c r="A81" s="70"/>
      <c r="B81" s="82"/>
      <c r="C81" s="82"/>
      <c r="D81" s="84"/>
      <c r="E81" s="84"/>
      <c r="F81" s="84"/>
      <c r="G81" s="84"/>
      <c r="H81" s="7">
        <f>SUM('PACC Consolidado'!$D81:$G81)</f>
        <v>0</v>
      </c>
      <c r="I81" s="8"/>
      <c r="J81" s="44">
        <f>+H81*I81</f>
        <v>0</v>
      </c>
      <c r="K81" s="85"/>
      <c r="L81" s="82"/>
      <c r="M81" s="11"/>
      <c r="N81" s="44"/>
      <c r="O81" s="45"/>
      <c r="T81" s="4"/>
      <c r="W81" s="11"/>
    </row>
    <row r="82" spans="1:23">
      <c r="A82" s="70"/>
      <c r="B82" s="82"/>
      <c r="C82" s="82"/>
      <c r="D82" s="84"/>
      <c r="E82" s="84"/>
      <c r="F82" s="84"/>
      <c r="G82" s="84"/>
      <c r="H82" s="7">
        <f>SUM('PACC Consolidado'!$D82:$G82)</f>
        <v>0</v>
      </c>
      <c r="I82" s="8"/>
      <c r="J82" s="44">
        <f>+H82*I82</f>
        <v>0</v>
      </c>
      <c r="K82" s="85"/>
      <c r="L82" s="82"/>
      <c r="M82" s="11"/>
      <c r="N82" s="44"/>
      <c r="O82" s="45"/>
      <c r="T82" s="4" t="s">
        <v>76</v>
      </c>
      <c r="W82" s="11"/>
    </row>
    <row r="83" spans="1:23" s="80" customFormat="1">
      <c r="A83" s="52" t="s">
        <v>184</v>
      </c>
      <c r="B83" s="52" t="s">
        <v>514</v>
      </c>
      <c r="C83" s="43" t="s">
        <v>385</v>
      </c>
      <c r="D83" s="72">
        <v>200</v>
      </c>
      <c r="E83" s="72">
        <v>0</v>
      </c>
      <c r="F83" s="72">
        <v>0</v>
      </c>
      <c r="G83" s="72">
        <v>0</v>
      </c>
      <c r="H83" s="72">
        <f>SUM('PACC Consolidado'!$D83:$G83)</f>
        <v>200</v>
      </c>
      <c r="I83" s="60">
        <v>9</v>
      </c>
      <c r="J83" s="44">
        <f t="shared" si="1"/>
        <v>1800</v>
      </c>
      <c r="K83" s="60">
        <f>SUM(J83:J85)</f>
        <v>1800</v>
      </c>
      <c r="L83" s="43" t="s">
        <v>18</v>
      </c>
      <c r="M83" s="43" t="s">
        <v>379</v>
      </c>
      <c r="N83" s="60"/>
      <c r="O83" s="6"/>
      <c r="T83" s="4"/>
      <c r="W83" s="11"/>
    </row>
    <row r="84" spans="1:23">
      <c r="A84" s="86"/>
      <c r="B84" s="86"/>
      <c r="C84" s="87"/>
      <c r="D84" s="88"/>
      <c r="E84" s="88"/>
      <c r="F84" s="88"/>
      <c r="G84" s="88"/>
      <c r="H84" s="89">
        <f>SUM('PACC Consolidado'!$D84:$G84)</f>
        <v>0</v>
      </c>
      <c r="I84" s="90"/>
      <c r="J84" s="91">
        <f>+H84*I84</f>
        <v>0</v>
      </c>
      <c r="K84" s="90"/>
      <c r="L84" s="87"/>
      <c r="M84" s="87"/>
      <c r="N84" s="90"/>
      <c r="O84" s="87"/>
      <c r="T84" s="4" t="s">
        <v>77</v>
      </c>
      <c r="W84" s="11"/>
    </row>
    <row r="85" spans="1:23">
      <c r="A85" s="82"/>
      <c r="B85" s="82"/>
      <c r="C85" s="6"/>
      <c r="D85" s="83"/>
      <c r="E85" s="83"/>
      <c r="F85" s="83"/>
      <c r="G85" s="83"/>
      <c r="H85" s="7">
        <f>SUM('PACC Consolidado'!$D85:$G85)</f>
        <v>0</v>
      </c>
      <c r="I85" s="8"/>
      <c r="J85" s="44">
        <f>+H85*I85</f>
        <v>0</v>
      </c>
      <c r="K85" s="8"/>
      <c r="L85" s="6"/>
      <c r="M85" s="6"/>
      <c r="N85" s="8"/>
      <c r="O85" s="6"/>
      <c r="T85" s="4" t="s">
        <v>78</v>
      </c>
      <c r="W85" s="11"/>
    </row>
    <row r="86" spans="1:23" s="56" customFormat="1">
      <c r="A86" s="68" t="s">
        <v>185</v>
      </c>
      <c r="B86" s="52" t="s">
        <v>979</v>
      </c>
      <c r="C86" s="52" t="s">
        <v>385</v>
      </c>
      <c r="D86" s="74">
        <v>1</v>
      </c>
      <c r="E86" s="74">
        <v>0</v>
      </c>
      <c r="F86" s="74">
        <v>1</v>
      </c>
      <c r="G86" s="74">
        <v>0</v>
      </c>
      <c r="H86" s="72">
        <f>SUM('PACC Consolidado'!$D86:$G86)</f>
        <v>2</v>
      </c>
      <c r="I86" s="60">
        <v>3000</v>
      </c>
      <c r="J86" s="44">
        <f t="shared" si="1"/>
        <v>6000</v>
      </c>
      <c r="K86" s="67">
        <f>SUM(J86:J104)</f>
        <v>892386.88</v>
      </c>
      <c r="L86" s="43" t="s">
        <v>18</v>
      </c>
      <c r="M86" s="43" t="s">
        <v>379</v>
      </c>
      <c r="N86" s="59"/>
      <c r="O86" s="45"/>
      <c r="T86" s="4" t="s">
        <v>80</v>
      </c>
      <c r="W86" s="55"/>
    </row>
    <row r="87" spans="1:23">
      <c r="A87" s="68" t="s">
        <v>185</v>
      </c>
      <c r="B87" s="53" t="s">
        <v>978</v>
      </c>
      <c r="C87" s="43" t="s">
        <v>417</v>
      </c>
      <c r="D87" s="72">
        <v>11</v>
      </c>
      <c r="E87" s="72">
        <v>6</v>
      </c>
      <c r="F87" s="72">
        <v>3</v>
      </c>
      <c r="G87" s="74">
        <v>0</v>
      </c>
      <c r="H87" s="72">
        <f>SUM('PACC Consolidado'!$D87:$G87)</f>
        <v>20</v>
      </c>
      <c r="I87" s="60">
        <v>25000</v>
      </c>
      <c r="J87" s="44">
        <f t="shared" si="1"/>
        <v>500000</v>
      </c>
      <c r="K87" s="60"/>
      <c r="L87" s="43"/>
      <c r="M87" s="43"/>
      <c r="N87" s="60"/>
      <c r="O87" s="6"/>
      <c r="T87" s="4" t="s">
        <v>82</v>
      </c>
      <c r="W87" s="11"/>
    </row>
    <row r="88" spans="1:23">
      <c r="A88" s="68" t="s">
        <v>185</v>
      </c>
      <c r="B88" s="52" t="s">
        <v>703</v>
      </c>
      <c r="C88" s="43" t="s">
        <v>385</v>
      </c>
      <c r="D88" s="72">
        <v>1</v>
      </c>
      <c r="E88" s="74">
        <v>0</v>
      </c>
      <c r="F88" s="74">
        <v>0</v>
      </c>
      <c r="G88" s="74">
        <v>0</v>
      </c>
      <c r="H88" s="72">
        <f>SUM('PACC Consolidado'!$D88:$G88)</f>
        <v>1</v>
      </c>
      <c r="I88" s="60">
        <v>20000</v>
      </c>
      <c r="J88" s="44">
        <f t="shared" si="1"/>
        <v>20000</v>
      </c>
      <c r="K88" s="59"/>
      <c r="L88" s="61"/>
      <c r="M88" s="61"/>
      <c r="N88" s="59"/>
      <c r="O88" s="45"/>
      <c r="T88" s="4" t="s">
        <v>85</v>
      </c>
      <c r="W88" s="11"/>
    </row>
    <row r="89" spans="1:23">
      <c r="A89" s="68" t="s">
        <v>185</v>
      </c>
      <c r="B89" s="53" t="s">
        <v>980</v>
      </c>
      <c r="C89" s="52" t="s">
        <v>385</v>
      </c>
      <c r="D89" s="74">
        <v>3</v>
      </c>
      <c r="E89" s="74">
        <v>0</v>
      </c>
      <c r="F89" s="74">
        <v>0</v>
      </c>
      <c r="G89" s="74">
        <v>0</v>
      </c>
      <c r="H89" s="72">
        <f>SUM('PACC Consolidado'!$D89:$G89)</f>
        <v>3</v>
      </c>
      <c r="I89" s="60">
        <v>5900</v>
      </c>
      <c r="J89" s="44">
        <f t="shared" si="1"/>
        <v>17700</v>
      </c>
      <c r="K89" s="52"/>
      <c r="L89" s="52"/>
      <c r="M89" s="61"/>
      <c r="N89" s="59"/>
      <c r="O89" s="45"/>
      <c r="T89" s="4" t="s">
        <v>86</v>
      </c>
      <c r="W89" s="11"/>
    </row>
    <row r="90" spans="1:23">
      <c r="A90" s="68" t="s">
        <v>185</v>
      </c>
      <c r="B90" s="53" t="s">
        <v>981</v>
      </c>
      <c r="C90" s="52" t="s">
        <v>385</v>
      </c>
      <c r="D90" s="74">
        <v>3</v>
      </c>
      <c r="E90" s="74">
        <v>3</v>
      </c>
      <c r="F90" s="74">
        <v>3</v>
      </c>
      <c r="G90" s="74">
        <v>3</v>
      </c>
      <c r="H90" s="72">
        <f>SUM('PACC Consolidado'!$D90:$G90)</f>
        <v>12</v>
      </c>
      <c r="I90" s="60">
        <v>5900</v>
      </c>
      <c r="J90" s="44">
        <f t="shared" si="1"/>
        <v>70800</v>
      </c>
      <c r="K90" s="52"/>
      <c r="L90" s="52"/>
      <c r="M90" s="61"/>
      <c r="N90" s="59"/>
      <c r="O90" s="45"/>
      <c r="T90" s="4" t="s">
        <v>89</v>
      </c>
      <c r="W90" s="11"/>
    </row>
    <row r="91" spans="1:23">
      <c r="A91" s="68" t="s">
        <v>185</v>
      </c>
      <c r="B91" s="52" t="s">
        <v>790</v>
      </c>
      <c r="C91" s="43" t="s">
        <v>385</v>
      </c>
      <c r="D91" s="72">
        <v>2</v>
      </c>
      <c r="E91" s="72">
        <v>2</v>
      </c>
      <c r="F91" s="72">
        <v>0</v>
      </c>
      <c r="G91" s="72">
        <v>0</v>
      </c>
      <c r="H91" s="72">
        <f>SUM('PACC Consolidado'!$D91:$G91)</f>
        <v>4</v>
      </c>
      <c r="I91" s="60">
        <v>2525</v>
      </c>
      <c r="J91" s="44">
        <f t="shared" si="1"/>
        <v>10100</v>
      </c>
      <c r="K91" s="59"/>
      <c r="L91" s="61"/>
      <c r="M91" s="61"/>
      <c r="N91" s="59"/>
      <c r="O91" s="45"/>
      <c r="T91" s="4" t="s">
        <v>97</v>
      </c>
      <c r="W91" s="11"/>
    </row>
    <row r="92" spans="1:23">
      <c r="A92" s="68" t="s">
        <v>185</v>
      </c>
      <c r="B92" s="53" t="s">
        <v>894</v>
      </c>
      <c r="C92" s="52" t="s">
        <v>895</v>
      </c>
      <c r="D92" s="74">
        <v>1</v>
      </c>
      <c r="E92" s="74">
        <v>0</v>
      </c>
      <c r="F92" s="74">
        <v>0</v>
      </c>
      <c r="G92" s="74">
        <v>0</v>
      </c>
      <c r="H92" s="72">
        <f>SUM('PACC Consolidado'!$D92:$G92)</f>
        <v>1</v>
      </c>
      <c r="I92" s="60">
        <v>6000</v>
      </c>
      <c r="J92" s="44">
        <f t="shared" si="1"/>
        <v>6000</v>
      </c>
      <c r="K92" s="52"/>
      <c r="L92" s="52"/>
      <c r="M92" s="43"/>
      <c r="N92" s="60"/>
      <c r="O92" s="6"/>
      <c r="T92" s="4" t="s">
        <v>99</v>
      </c>
      <c r="W92" s="11"/>
    </row>
    <row r="93" spans="1:23" s="54" customFormat="1">
      <c r="A93" s="68" t="s">
        <v>185</v>
      </c>
      <c r="B93" s="52" t="s">
        <v>750</v>
      </c>
      <c r="C93" s="43" t="s">
        <v>511</v>
      </c>
      <c r="D93" s="72">
        <v>2</v>
      </c>
      <c r="E93" s="72">
        <v>0</v>
      </c>
      <c r="F93" s="72">
        <v>0</v>
      </c>
      <c r="G93" s="74">
        <v>0</v>
      </c>
      <c r="H93" s="72">
        <f>SUM('PACC Consolidado'!$D93:$G93)</f>
        <v>2</v>
      </c>
      <c r="I93" s="60">
        <v>35000</v>
      </c>
      <c r="J93" s="44">
        <f t="shared" si="1"/>
        <v>70000</v>
      </c>
      <c r="K93" s="59"/>
      <c r="L93" s="61"/>
      <c r="M93" s="61"/>
      <c r="N93" s="59"/>
      <c r="O93" s="45"/>
      <c r="T93" s="4"/>
      <c r="W93" s="11"/>
    </row>
    <row r="94" spans="1:23">
      <c r="A94" s="68" t="s">
        <v>185</v>
      </c>
      <c r="B94" s="52" t="s">
        <v>898</v>
      </c>
      <c r="C94" s="52" t="s">
        <v>385</v>
      </c>
      <c r="D94" s="74">
        <v>2</v>
      </c>
      <c r="E94" s="74">
        <v>2</v>
      </c>
      <c r="F94" s="74">
        <v>2</v>
      </c>
      <c r="G94" s="74">
        <v>0</v>
      </c>
      <c r="H94" s="72">
        <f>SUM('PACC Consolidado'!$D94:$G94)</f>
        <v>6</v>
      </c>
      <c r="I94" s="60">
        <v>1054</v>
      </c>
      <c r="J94" s="44">
        <f t="shared" si="1"/>
        <v>6324</v>
      </c>
      <c r="K94" s="52"/>
      <c r="L94" s="52"/>
      <c r="M94" s="61"/>
      <c r="N94" s="59"/>
      <c r="O94" s="45"/>
      <c r="T94" s="4" t="s">
        <v>101</v>
      </c>
      <c r="W94" s="11"/>
    </row>
    <row r="95" spans="1:23">
      <c r="A95" s="68" t="s">
        <v>185</v>
      </c>
      <c r="B95" s="52" t="s">
        <v>526</v>
      </c>
      <c r="C95" s="43" t="s">
        <v>385</v>
      </c>
      <c r="D95" s="72">
        <v>2</v>
      </c>
      <c r="E95" s="72">
        <v>2</v>
      </c>
      <c r="F95" s="72">
        <v>2</v>
      </c>
      <c r="G95" s="74">
        <v>0</v>
      </c>
      <c r="H95" s="72">
        <f>SUM('PACC Consolidado'!$D95:$G95)</f>
        <v>6</v>
      </c>
      <c r="I95" s="60">
        <v>575.84</v>
      </c>
      <c r="J95" s="44">
        <f t="shared" si="1"/>
        <v>3455.04</v>
      </c>
      <c r="K95" s="60"/>
      <c r="L95" s="43"/>
      <c r="M95" s="43"/>
      <c r="N95" s="60"/>
      <c r="O95" s="6"/>
      <c r="T95" s="4" t="s">
        <v>102</v>
      </c>
      <c r="W95" s="11"/>
    </row>
    <row r="96" spans="1:23">
      <c r="A96" s="68" t="s">
        <v>185</v>
      </c>
      <c r="B96" s="52" t="s">
        <v>899</v>
      </c>
      <c r="C96" s="52" t="s">
        <v>385</v>
      </c>
      <c r="D96" s="74">
        <v>2</v>
      </c>
      <c r="E96" s="74">
        <v>2</v>
      </c>
      <c r="F96" s="74">
        <v>4</v>
      </c>
      <c r="G96" s="74">
        <v>0</v>
      </c>
      <c r="H96" s="72">
        <f>SUM('PACC Consolidado'!$D96:$G96)</f>
        <v>8</v>
      </c>
      <c r="I96" s="60">
        <v>2107.48</v>
      </c>
      <c r="J96" s="44">
        <f t="shared" si="1"/>
        <v>16859.84</v>
      </c>
      <c r="K96" s="52"/>
      <c r="L96" s="52"/>
      <c r="M96" s="61"/>
      <c r="N96" s="59"/>
      <c r="O96" s="45"/>
      <c r="T96" s="4" t="s">
        <v>103</v>
      </c>
      <c r="W96" s="11"/>
    </row>
    <row r="97" spans="1:23">
      <c r="A97" s="69" t="s">
        <v>185</v>
      </c>
      <c r="B97" s="53" t="s">
        <v>717</v>
      </c>
      <c r="C97" s="53" t="s">
        <v>385</v>
      </c>
      <c r="D97" s="75">
        <v>3</v>
      </c>
      <c r="E97" s="75">
        <v>3</v>
      </c>
      <c r="F97" s="75">
        <v>3</v>
      </c>
      <c r="G97" s="75">
        <v>3</v>
      </c>
      <c r="H97" s="72">
        <f>SUM('PACC Consolidado'!$D97:$G97)</f>
        <v>12</v>
      </c>
      <c r="I97" s="60">
        <v>1054</v>
      </c>
      <c r="J97" s="44">
        <f t="shared" si="1"/>
        <v>12648</v>
      </c>
      <c r="K97" s="53"/>
      <c r="L97" s="53"/>
      <c r="M97" s="65"/>
      <c r="N97" s="66"/>
      <c r="O97" s="3"/>
      <c r="T97" s="4" t="s">
        <v>106</v>
      </c>
      <c r="W97" s="11"/>
    </row>
    <row r="98" spans="1:23">
      <c r="A98" s="68" t="s">
        <v>185</v>
      </c>
      <c r="B98" s="52" t="s">
        <v>900</v>
      </c>
      <c r="C98" s="52" t="s">
        <v>385</v>
      </c>
      <c r="D98" s="74">
        <v>5</v>
      </c>
      <c r="E98" s="74">
        <v>0</v>
      </c>
      <c r="F98" s="74">
        <v>5</v>
      </c>
      <c r="G98" s="74">
        <v>0</v>
      </c>
      <c r="H98" s="72">
        <f>SUM('PACC Consolidado'!$D98:$G98)</f>
        <v>10</v>
      </c>
      <c r="I98" s="60">
        <v>1500</v>
      </c>
      <c r="J98" s="44">
        <f t="shared" si="1"/>
        <v>15000</v>
      </c>
      <c r="K98" s="52"/>
      <c r="L98" s="52"/>
      <c r="M98" s="61"/>
      <c r="N98" s="59"/>
      <c r="O98" s="45"/>
      <c r="T98" s="4" t="s">
        <v>107</v>
      </c>
      <c r="W98" s="11"/>
    </row>
    <row r="99" spans="1:23">
      <c r="A99" s="68" t="s">
        <v>185</v>
      </c>
      <c r="B99" s="52" t="s">
        <v>908</v>
      </c>
      <c r="C99" s="52" t="s">
        <v>385</v>
      </c>
      <c r="D99" s="74">
        <v>4</v>
      </c>
      <c r="E99" s="74">
        <v>0</v>
      </c>
      <c r="F99" s="74">
        <v>4</v>
      </c>
      <c r="G99" s="74">
        <v>0</v>
      </c>
      <c r="H99" s="72">
        <f>SUM('PACC Consolidado'!$D99:$G99)</f>
        <v>8</v>
      </c>
      <c r="I99" s="60">
        <v>10000</v>
      </c>
      <c r="J99" s="44">
        <f t="shared" si="1"/>
        <v>80000</v>
      </c>
      <c r="K99" s="52"/>
      <c r="L99" s="52"/>
      <c r="M99" s="61"/>
      <c r="N99" s="59"/>
      <c r="O99" s="45"/>
      <c r="T99" s="4" t="s">
        <v>111</v>
      </c>
      <c r="W99" s="11"/>
    </row>
    <row r="100" spans="1:23">
      <c r="A100" s="68" t="s">
        <v>185</v>
      </c>
      <c r="B100" s="53" t="s">
        <v>896</v>
      </c>
      <c r="C100" s="43" t="s">
        <v>385</v>
      </c>
      <c r="D100" s="72">
        <v>1</v>
      </c>
      <c r="E100" s="74">
        <v>0</v>
      </c>
      <c r="F100" s="74">
        <v>0</v>
      </c>
      <c r="G100" s="74">
        <v>0</v>
      </c>
      <c r="H100" s="72">
        <f>SUM('PACC Consolidado'!$D100:$G100)</f>
        <v>1</v>
      </c>
      <c r="I100" s="60">
        <v>40000</v>
      </c>
      <c r="J100" s="44">
        <f t="shared" si="1"/>
        <v>40000</v>
      </c>
      <c r="K100" s="59"/>
      <c r="L100" s="61"/>
      <c r="M100" s="61"/>
      <c r="N100" s="59"/>
      <c r="O100" s="45"/>
      <c r="T100" s="4" t="s">
        <v>114</v>
      </c>
      <c r="W100" s="11"/>
    </row>
    <row r="101" spans="1:23" s="80" customFormat="1">
      <c r="A101" s="68" t="s">
        <v>185</v>
      </c>
      <c r="B101" s="53" t="s">
        <v>893</v>
      </c>
      <c r="C101" s="52" t="s">
        <v>385</v>
      </c>
      <c r="D101" s="74">
        <v>0</v>
      </c>
      <c r="E101" s="74">
        <v>1</v>
      </c>
      <c r="F101" s="74">
        <v>0</v>
      </c>
      <c r="G101" s="74">
        <v>0</v>
      </c>
      <c r="H101" s="72">
        <f>SUM('PACC Consolidado'!$D101:$G101)</f>
        <v>1</v>
      </c>
      <c r="I101" s="60">
        <v>12000</v>
      </c>
      <c r="J101" s="44">
        <f t="shared" si="1"/>
        <v>12000</v>
      </c>
      <c r="K101" s="59"/>
      <c r="L101" s="61"/>
      <c r="M101" s="61"/>
      <c r="N101" s="59"/>
      <c r="O101" s="45"/>
      <c r="T101" s="4"/>
      <c r="W101" s="11"/>
    </row>
    <row r="102" spans="1:23" s="41" customFormat="1">
      <c r="A102" s="68" t="s">
        <v>185</v>
      </c>
      <c r="B102" s="53" t="s">
        <v>723</v>
      </c>
      <c r="C102" s="52" t="s">
        <v>511</v>
      </c>
      <c r="D102" s="74">
        <v>0</v>
      </c>
      <c r="E102" s="74">
        <v>6</v>
      </c>
      <c r="F102" s="74">
        <v>5</v>
      </c>
      <c r="G102" s="74">
        <v>0</v>
      </c>
      <c r="H102" s="72">
        <f>SUM('PACC Consolidado'!$D102:$G102)</f>
        <v>11</v>
      </c>
      <c r="I102" s="60">
        <v>500</v>
      </c>
      <c r="J102" s="44">
        <f t="shared" si="1"/>
        <v>5500</v>
      </c>
      <c r="K102" s="52"/>
      <c r="L102" s="52"/>
      <c r="M102" s="61"/>
      <c r="N102" s="59"/>
      <c r="O102" s="45"/>
      <c r="T102" s="4"/>
      <c r="W102" s="11"/>
    </row>
    <row r="103" spans="1:23" s="80" customFormat="1">
      <c r="A103" s="93"/>
      <c r="B103" s="86"/>
      <c r="C103" s="86"/>
      <c r="D103" s="94"/>
      <c r="E103" s="94"/>
      <c r="F103" s="94"/>
      <c r="G103" s="94"/>
      <c r="H103" s="89">
        <f>SUM('PACC Consolidado'!$D103:$G103)</f>
        <v>0</v>
      </c>
      <c r="I103" s="90"/>
      <c r="J103" s="91">
        <f>+H103*I103</f>
        <v>0</v>
      </c>
      <c r="K103" s="95"/>
      <c r="L103" s="86"/>
      <c r="M103" s="92"/>
      <c r="N103" s="91"/>
      <c r="O103" s="96"/>
      <c r="T103" s="4"/>
      <c r="W103" s="11"/>
    </row>
    <row r="104" spans="1:23">
      <c r="A104" s="70"/>
      <c r="B104" s="82"/>
      <c r="C104" s="82"/>
      <c r="D104" s="84"/>
      <c r="E104" s="84"/>
      <c r="F104" s="84"/>
      <c r="G104" s="84"/>
      <c r="H104" s="7">
        <f>SUM('PACC Consolidado'!$D104:$G104)</f>
        <v>0</v>
      </c>
      <c r="I104" s="8"/>
      <c r="J104" s="44">
        <f>+H104*I104</f>
        <v>0</v>
      </c>
      <c r="K104" s="85"/>
      <c r="L104" s="82"/>
      <c r="M104" s="11"/>
      <c r="N104" s="44"/>
      <c r="O104" s="45"/>
      <c r="T104" s="4" t="s">
        <v>115</v>
      </c>
      <c r="W104" s="11"/>
    </row>
    <row r="105" spans="1:23">
      <c r="A105" s="68" t="s">
        <v>187</v>
      </c>
      <c r="B105" s="53" t="s">
        <v>897</v>
      </c>
      <c r="C105" s="52" t="s">
        <v>385</v>
      </c>
      <c r="D105" s="74">
        <v>2</v>
      </c>
      <c r="E105" s="74">
        <v>0</v>
      </c>
      <c r="F105" s="74">
        <v>0</v>
      </c>
      <c r="G105" s="74">
        <v>0</v>
      </c>
      <c r="H105" s="72">
        <f>SUM('PACC Consolidado'!$D105:$G105)</f>
        <v>2</v>
      </c>
      <c r="I105" s="60">
        <v>25000</v>
      </c>
      <c r="J105" s="44">
        <f t="shared" si="1"/>
        <v>50000</v>
      </c>
      <c r="K105" s="67">
        <f>SUM(J105:J107)</f>
        <v>50000</v>
      </c>
      <c r="L105" s="43" t="s">
        <v>18</v>
      </c>
      <c r="M105" s="43" t="s">
        <v>379</v>
      </c>
      <c r="N105" s="59"/>
      <c r="O105" s="45"/>
      <c r="T105" s="4" t="s">
        <v>116</v>
      </c>
      <c r="W105" s="11"/>
    </row>
    <row r="106" spans="1:23">
      <c r="A106" s="93"/>
      <c r="B106" s="86"/>
      <c r="C106" s="86"/>
      <c r="D106" s="94"/>
      <c r="E106" s="94"/>
      <c r="F106" s="94"/>
      <c r="G106" s="94"/>
      <c r="H106" s="89">
        <f>SUM('PACC Consolidado'!$D106:$G106)</f>
        <v>0</v>
      </c>
      <c r="I106" s="90"/>
      <c r="J106" s="91">
        <f>+H106*I106</f>
        <v>0</v>
      </c>
      <c r="K106" s="95"/>
      <c r="L106" s="86"/>
      <c r="M106" s="92"/>
      <c r="N106" s="91"/>
      <c r="O106" s="96"/>
      <c r="T106" s="4" t="s">
        <v>118</v>
      </c>
      <c r="W106" s="11"/>
    </row>
    <row r="107" spans="1:23" s="54" customFormat="1">
      <c r="A107" s="70"/>
      <c r="B107" s="82"/>
      <c r="C107" s="82"/>
      <c r="D107" s="84"/>
      <c r="E107" s="84"/>
      <c r="F107" s="84"/>
      <c r="G107" s="84"/>
      <c r="H107" s="7">
        <f>SUM('PACC Consolidado'!$D107:$G107)</f>
        <v>0</v>
      </c>
      <c r="I107" s="8"/>
      <c r="J107" s="44">
        <f>+H107*I107</f>
        <v>0</v>
      </c>
      <c r="K107" s="85"/>
      <c r="L107" s="82"/>
      <c r="M107" s="11"/>
      <c r="N107" s="44"/>
      <c r="O107" s="45"/>
      <c r="T107" s="4"/>
      <c r="W107" s="11"/>
    </row>
    <row r="108" spans="1:23">
      <c r="A108" s="52" t="s">
        <v>188</v>
      </c>
      <c r="B108" s="52" t="s">
        <v>982</v>
      </c>
      <c r="C108" s="43" t="s">
        <v>387</v>
      </c>
      <c r="D108" s="72">
        <v>1</v>
      </c>
      <c r="E108" s="72">
        <v>0</v>
      </c>
      <c r="F108" s="72">
        <v>0</v>
      </c>
      <c r="G108" s="74">
        <v>0</v>
      </c>
      <c r="H108" s="72">
        <f>SUM('PACC Consolidado'!$D108:$G108)</f>
        <v>1</v>
      </c>
      <c r="I108" s="60">
        <v>500</v>
      </c>
      <c r="J108" s="44">
        <f t="shared" si="1"/>
        <v>500</v>
      </c>
      <c r="K108" s="60">
        <f>SUM(J108:J120)</f>
        <v>121458.8</v>
      </c>
      <c r="L108" s="43" t="s">
        <v>18</v>
      </c>
      <c r="M108" s="43" t="s">
        <v>379</v>
      </c>
      <c r="N108" s="60"/>
      <c r="O108" s="46"/>
      <c r="T108" s="4" t="s">
        <v>119</v>
      </c>
      <c r="W108" s="11"/>
    </row>
    <row r="109" spans="1:23">
      <c r="A109" s="52" t="s">
        <v>188</v>
      </c>
      <c r="B109" s="52" t="s">
        <v>983</v>
      </c>
      <c r="C109" s="43" t="s">
        <v>387</v>
      </c>
      <c r="D109" s="72">
        <v>5</v>
      </c>
      <c r="E109" s="72">
        <v>0</v>
      </c>
      <c r="F109" s="72">
        <v>5</v>
      </c>
      <c r="G109" s="74">
        <v>0</v>
      </c>
      <c r="H109" s="72">
        <f>SUM('PACC Consolidado'!$D109:$G109)</f>
        <v>10</v>
      </c>
      <c r="I109" s="60">
        <v>300</v>
      </c>
      <c r="J109" s="44">
        <f t="shared" si="1"/>
        <v>3000</v>
      </c>
      <c r="K109" s="60"/>
      <c r="L109" s="43"/>
      <c r="M109" s="43"/>
      <c r="N109" s="60"/>
      <c r="O109" s="46"/>
      <c r="T109" s="4" t="s">
        <v>120</v>
      </c>
      <c r="W109" s="11"/>
    </row>
    <row r="110" spans="1:23">
      <c r="A110" s="52" t="s">
        <v>188</v>
      </c>
      <c r="B110" s="52" t="s">
        <v>901</v>
      </c>
      <c r="C110" s="43" t="s">
        <v>385</v>
      </c>
      <c r="D110" s="72">
        <v>0</v>
      </c>
      <c r="E110" s="72">
        <v>2</v>
      </c>
      <c r="F110" s="74">
        <v>0</v>
      </c>
      <c r="G110" s="74">
        <v>0</v>
      </c>
      <c r="H110" s="72">
        <f>SUM('PACC Consolidado'!$D110:$G110)</f>
        <v>2</v>
      </c>
      <c r="I110" s="60">
        <v>35000</v>
      </c>
      <c r="J110" s="44">
        <f t="shared" si="1"/>
        <v>70000</v>
      </c>
      <c r="K110" s="59"/>
      <c r="L110" s="61"/>
      <c r="M110" s="61"/>
      <c r="N110" s="59"/>
      <c r="O110" s="49"/>
      <c r="T110" s="4" t="s">
        <v>121</v>
      </c>
      <c r="W110" s="11"/>
    </row>
    <row r="111" spans="1:23">
      <c r="A111" s="52" t="s">
        <v>188</v>
      </c>
      <c r="B111" s="52" t="s">
        <v>918</v>
      </c>
      <c r="C111" s="43" t="s">
        <v>385</v>
      </c>
      <c r="D111" s="72">
        <v>1</v>
      </c>
      <c r="E111" s="74">
        <v>0</v>
      </c>
      <c r="F111" s="74">
        <v>0</v>
      </c>
      <c r="G111" s="74">
        <v>0</v>
      </c>
      <c r="H111" s="72">
        <f>SUM('PACC Consolidado'!$D111:$G111)</f>
        <v>1</v>
      </c>
      <c r="I111" s="60">
        <v>10000</v>
      </c>
      <c r="J111" s="44">
        <f t="shared" si="1"/>
        <v>10000</v>
      </c>
      <c r="K111" s="59"/>
      <c r="L111" s="61"/>
      <c r="M111" s="61"/>
      <c r="N111" s="59"/>
      <c r="O111" s="11"/>
      <c r="T111" s="4" t="s">
        <v>122</v>
      </c>
    </row>
    <row r="112" spans="1:23">
      <c r="A112" s="52" t="s">
        <v>188</v>
      </c>
      <c r="B112" s="52" t="s">
        <v>984</v>
      </c>
      <c r="C112" s="43" t="s">
        <v>385</v>
      </c>
      <c r="D112" s="72">
        <v>1</v>
      </c>
      <c r="E112" s="74">
        <v>4</v>
      </c>
      <c r="F112" s="74">
        <v>0</v>
      </c>
      <c r="G112" s="74">
        <v>0</v>
      </c>
      <c r="H112" s="72">
        <f>SUM('PACC Consolidado'!$D112:$G112)</f>
        <v>5</v>
      </c>
      <c r="I112" s="60">
        <v>5000</v>
      </c>
      <c r="J112" s="44">
        <f t="shared" si="1"/>
        <v>25000</v>
      </c>
      <c r="K112" s="59"/>
      <c r="L112" s="61"/>
      <c r="M112" s="61"/>
      <c r="N112" s="59"/>
      <c r="O112" s="11"/>
      <c r="T112" s="4" t="s">
        <v>123</v>
      </c>
    </row>
    <row r="113" spans="1:20" s="41" customFormat="1">
      <c r="A113" s="52" t="s">
        <v>188</v>
      </c>
      <c r="B113" s="53" t="s">
        <v>919</v>
      </c>
      <c r="C113" s="43" t="s">
        <v>385</v>
      </c>
      <c r="D113" s="72">
        <v>2</v>
      </c>
      <c r="E113" s="74">
        <v>0</v>
      </c>
      <c r="F113" s="74">
        <v>0</v>
      </c>
      <c r="G113" s="74">
        <v>0</v>
      </c>
      <c r="H113" s="72">
        <f>SUM('PACC Consolidado'!$D113:$G113)</f>
        <v>2</v>
      </c>
      <c r="I113" s="71">
        <v>247.8</v>
      </c>
      <c r="J113" s="44">
        <f t="shared" si="1"/>
        <v>495.6</v>
      </c>
      <c r="K113" s="59"/>
      <c r="L113" s="61"/>
      <c r="M113" s="61"/>
      <c r="N113" s="59"/>
      <c r="O113" s="45"/>
      <c r="T113" s="4"/>
    </row>
    <row r="114" spans="1:20">
      <c r="A114" s="52" t="s">
        <v>188</v>
      </c>
      <c r="B114" s="52" t="s">
        <v>985</v>
      </c>
      <c r="C114" s="43" t="s">
        <v>385</v>
      </c>
      <c r="D114" s="72">
        <v>4</v>
      </c>
      <c r="E114" s="74">
        <v>0</v>
      </c>
      <c r="F114" s="74">
        <v>0</v>
      </c>
      <c r="G114" s="74">
        <v>0</v>
      </c>
      <c r="H114" s="72">
        <f>SUM('PACC Consolidado'!$D114:$G114)</f>
        <v>4</v>
      </c>
      <c r="I114" s="60">
        <v>1054</v>
      </c>
      <c r="J114" s="44">
        <f t="shared" ref="J114:J186" si="3">+H114*I114</f>
        <v>4216</v>
      </c>
      <c r="K114" s="59"/>
      <c r="L114" s="61"/>
      <c r="M114" s="61"/>
      <c r="N114" s="59"/>
      <c r="O114" s="45"/>
      <c r="T114" s="4" t="s">
        <v>125</v>
      </c>
    </row>
    <row r="115" spans="1:20" s="80" customFormat="1">
      <c r="A115" s="52" t="s">
        <v>188</v>
      </c>
      <c r="B115" s="53" t="s">
        <v>986</v>
      </c>
      <c r="C115" s="43" t="s">
        <v>387</v>
      </c>
      <c r="D115" s="72">
        <v>4</v>
      </c>
      <c r="E115" s="74">
        <v>0</v>
      </c>
      <c r="F115" s="74">
        <v>0</v>
      </c>
      <c r="G115" s="74">
        <v>0</v>
      </c>
      <c r="H115" s="72">
        <f>SUM('PACC Consolidado'!$D115:$G115)</f>
        <v>4</v>
      </c>
      <c r="I115" s="60">
        <v>11.8</v>
      </c>
      <c r="J115" s="44">
        <f t="shared" si="3"/>
        <v>47.2</v>
      </c>
      <c r="K115" s="60"/>
      <c r="L115" s="43"/>
      <c r="M115" s="43"/>
      <c r="N115" s="60"/>
      <c r="O115" s="46"/>
      <c r="T115" s="4"/>
    </row>
    <row r="116" spans="1:20" s="80" customFormat="1">
      <c r="A116" s="52" t="s">
        <v>188</v>
      </c>
      <c r="B116" s="52" t="s">
        <v>406</v>
      </c>
      <c r="C116" s="43" t="s">
        <v>385</v>
      </c>
      <c r="D116" s="72">
        <v>10</v>
      </c>
      <c r="E116" s="72">
        <v>0</v>
      </c>
      <c r="F116" s="72">
        <v>10</v>
      </c>
      <c r="G116" s="74">
        <v>0</v>
      </c>
      <c r="H116" s="72">
        <f>SUM('PACC Consolidado'!$D116:$G116)</f>
        <v>20</v>
      </c>
      <c r="I116" s="67">
        <v>10</v>
      </c>
      <c r="J116" s="44">
        <f t="shared" si="3"/>
        <v>200</v>
      </c>
      <c r="K116" s="60"/>
      <c r="L116" s="43"/>
      <c r="M116" s="43"/>
      <c r="N116" s="60"/>
      <c r="O116" s="6"/>
      <c r="T116" s="4"/>
    </row>
    <row r="117" spans="1:20">
      <c r="A117" s="52" t="s">
        <v>188</v>
      </c>
      <c r="B117" s="52" t="s">
        <v>963</v>
      </c>
      <c r="C117" s="43" t="s">
        <v>385</v>
      </c>
      <c r="D117" s="72">
        <v>1</v>
      </c>
      <c r="E117" s="72">
        <v>0</v>
      </c>
      <c r="F117" s="72">
        <v>0</v>
      </c>
      <c r="G117" s="74">
        <v>0</v>
      </c>
      <c r="H117" s="72">
        <f>SUM('PACC Consolidado'!$D117:$G117)</f>
        <v>1</v>
      </c>
      <c r="I117" s="67">
        <v>500</v>
      </c>
      <c r="J117" s="44">
        <f t="shared" si="3"/>
        <v>500</v>
      </c>
      <c r="K117" s="59"/>
      <c r="L117" s="61"/>
      <c r="M117" s="61"/>
      <c r="N117" s="59"/>
      <c r="O117" s="45"/>
      <c r="T117" s="4" t="s">
        <v>126</v>
      </c>
    </row>
    <row r="118" spans="1:20">
      <c r="A118" s="52" t="s">
        <v>188</v>
      </c>
      <c r="B118" s="52" t="s">
        <v>964</v>
      </c>
      <c r="C118" s="43" t="s">
        <v>385</v>
      </c>
      <c r="D118" s="72">
        <v>5</v>
      </c>
      <c r="E118" s="74">
        <v>0</v>
      </c>
      <c r="F118" s="74">
        <v>0</v>
      </c>
      <c r="G118" s="74">
        <v>0</v>
      </c>
      <c r="H118" s="72">
        <f>SUM('PACC Consolidado'!$D118:$G118)</f>
        <v>5</v>
      </c>
      <c r="I118" s="60">
        <v>1500</v>
      </c>
      <c r="J118" s="44">
        <f t="shared" si="3"/>
        <v>7500</v>
      </c>
      <c r="K118" s="59"/>
      <c r="L118" s="61"/>
      <c r="M118" s="61"/>
      <c r="N118" s="59"/>
      <c r="O118" s="45"/>
      <c r="T118" s="4" t="s">
        <v>127</v>
      </c>
    </row>
    <row r="119" spans="1:20">
      <c r="A119" s="82"/>
      <c r="B119" s="82"/>
      <c r="C119" s="6"/>
      <c r="D119" s="83"/>
      <c r="E119" s="84"/>
      <c r="F119" s="84"/>
      <c r="G119" s="84"/>
      <c r="H119" s="7">
        <f>SUM('PACC Consolidado'!$D119:$G119)</f>
        <v>0</v>
      </c>
      <c r="I119" s="8"/>
      <c r="J119" s="44">
        <f>+H119*I119</f>
        <v>0</v>
      </c>
      <c r="K119" s="44"/>
      <c r="L119" s="11"/>
      <c r="M119" s="11"/>
      <c r="N119" s="44"/>
      <c r="O119" s="45"/>
      <c r="T119" s="4" t="s">
        <v>137</v>
      </c>
    </row>
    <row r="120" spans="1:20">
      <c r="A120" s="82"/>
      <c r="B120" s="82"/>
      <c r="C120" s="6"/>
      <c r="D120" s="83"/>
      <c r="E120" s="84"/>
      <c r="F120" s="84"/>
      <c r="G120" s="84"/>
      <c r="H120" s="7">
        <f>SUM('PACC Consolidado'!$D120:$G120)</f>
        <v>0</v>
      </c>
      <c r="I120" s="8"/>
      <c r="J120" s="44">
        <f>+H120*I120</f>
        <v>0</v>
      </c>
      <c r="K120" s="44"/>
      <c r="L120" s="11"/>
      <c r="M120" s="11"/>
      <c r="N120" s="44"/>
      <c r="O120" s="45"/>
      <c r="T120" s="4" t="s">
        <v>138</v>
      </c>
    </row>
    <row r="121" spans="1:20">
      <c r="A121" s="68" t="s">
        <v>190</v>
      </c>
      <c r="B121" s="52" t="s">
        <v>921</v>
      </c>
      <c r="C121" s="43" t="s">
        <v>464</v>
      </c>
      <c r="D121" s="72">
        <v>30</v>
      </c>
      <c r="E121" s="72">
        <v>0</v>
      </c>
      <c r="F121" s="72">
        <v>30</v>
      </c>
      <c r="G121" s="74">
        <v>0</v>
      </c>
      <c r="H121" s="72">
        <f>SUM('PACC Consolidado'!$D121:$G121)</f>
        <v>60</v>
      </c>
      <c r="I121" s="60">
        <v>36</v>
      </c>
      <c r="J121" s="44">
        <f t="shared" si="3"/>
        <v>2160</v>
      </c>
      <c r="K121" s="59">
        <f>SUM(J121:J179)</f>
        <v>1763801.7</v>
      </c>
      <c r="L121" s="43" t="s">
        <v>18</v>
      </c>
      <c r="M121" s="43" t="s">
        <v>379</v>
      </c>
      <c r="N121" s="59"/>
      <c r="O121" s="45"/>
      <c r="T121" s="4" t="s">
        <v>143</v>
      </c>
    </row>
    <row r="122" spans="1:20">
      <c r="A122" s="68" t="s">
        <v>190</v>
      </c>
      <c r="B122" s="52" t="s">
        <v>797</v>
      </c>
      <c r="C122" s="43" t="s">
        <v>385</v>
      </c>
      <c r="D122" s="72">
        <v>5</v>
      </c>
      <c r="E122" s="72">
        <v>0</v>
      </c>
      <c r="F122" s="72">
        <v>5</v>
      </c>
      <c r="G122" s="74">
        <v>0</v>
      </c>
      <c r="H122" s="72">
        <f>SUM('PACC Consolidado'!$D122:$G122)</f>
        <v>10</v>
      </c>
      <c r="I122" s="60">
        <v>125</v>
      </c>
      <c r="J122" s="44">
        <f t="shared" si="3"/>
        <v>1250</v>
      </c>
      <c r="K122" s="59"/>
      <c r="L122" s="61"/>
      <c r="M122" s="61"/>
      <c r="N122" s="59"/>
      <c r="O122" s="45"/>
      <c r="T122" s="4" t="s">
        <v>148</v>
      </c>
    </row>
    <row r="123" spans="1:20">
      <c r="A123" s="68" t="s">
        <v>190</v>
      </c>
      <c r="B123" s="51" t="s">
        <v>950</v>
      </c>
      <c r="C123" s="42" t="s">
        <v>385</v>
      </c>
      <c r="D123" s="73">
        <v>300</v>
      </c>
      <c r="E123" s="73">
        <v>300</v>
      </c>
      <c r="F123" s="73">
        <v>300</v>
      </c>
      <c r="G123" s="73">
        <v>300</v>
      </c>
      <c r="H123" s="72">
        <f>SUM('PACC Consolidado'!$D123:$G123)</f>
        <v>1200</v>
      </c>
      <c r="I123" s="60">
        <v>5</v>
      </c>
      <c r="J123" s="44">
        <f t="shared" si="3"/>
        <v>6000</v>
      </c>
      <c r="K123" s="60"/>
      <c r="L123" s="43"/>
      <c r="M123" s="43"/>
      <c r="N123" s="60"/>
      <c r="O123" s="6"/>
      <c r="T123" s="4" t="s">
        <v>155</v>
      </c>
    </row>
    <row r="124" spans="1:20" s="79" customFormat="1">
      <c r="A124" s="68" t="s">
        <v>190</v>
      </c>
      <c r="B124" s="52" t="s">
        <v>951</v>
      </c>
      <c r="C124" s="43" t="s">
        <v>385</v>
      </c>
      <c r="D124" s="72">
        <v>100</v>
      </c>
      <c r="E124" s="72">
        <v>0</v>
      </c>
      <c r="F124" s="72">
        <v>100</v>
      </c>
      <c r="G124" s="72">
        <v>0</v>
      </c>
      <c r="H124" s="72">
        <f>SUM('PACC Consolidado'!$D124:$G124)</f>
        <v>200</v>
      </c>
      <c r="I124" s="60">
        <v>112.1</v>
      </c>
      <c r="J124" s="44">
        <f t="shared" si="3"/>
        <v>22420</v>
      </c>
      <c r="K124" s="59"/>
      <c r="L124" s="61"/>
      <c r="M124" s="61"/>
      <c r="N124" s="59"/>
      <c r="O124" s="45"/>
      <c r="T124" s="4" t="s">
        <v>163</v>
      </c>
    </row>
    <row r="125" spans="1:20">
      <c r="A125" s="68" t="s">
        <v>190</v>
      </c>
      <c r="B125" s="52" t="s">
        <v>886</v>
      </c>
      <c r="C125" s="43" t="s">
        <v>408</v>
      </c>
      <c r="D125" s="72">
        <v>10</v>
      </c>
      <c r="E125" s="72">
        <v>0</v>
      </c>
      <c r="F125" s="72">
        <v>10</v>
      </c>
      <c r="G125" s="72">
        <v>0</v>
      </c>
      <c r="H125" s="72">
        <f>SUM('PACC Consolidado'!$D125:$G125)</f>
        <v>20</v>
      </c>
      <c r="I125" s="60">
        <v>314.27999999999997</v>
      </c>
      <c r="J125" s="44">
        <f t="shared" si="3"/>
        <v>6285.5999999999995</v>
      </c>
      <c r="K125" s="60"/>
      <c r="L125" s="43"/>
      <c r="M125" s="43"/>
      <c r="N125" s="60"/>
      <c r="O125" s="46"/>
      <c r="T125" s="4" t="s">
        <v>164</v>
      </c>
    </row>
    <row r="126" spans="1:20">
      <c r="A126" s="68" t="s">
        <v>190</v>
      </c>
      <c r="B126" s="52" t="s">
        <v>885</v>
      </c>
      <c r="C126" s="43" t="s">
        <v>464</v>
      </c>
      <c r="D126" s="72">
        <v>6</v>
      </c>
      <c r="E126" s="72">
        <v>0</v>
      </c>
      <c r="F126" s="72">
        <v>6</v>
      </c>
      <c r="G126" s="72">
        <v>0</v>
      </c>
      <c r="H126" s="72">
        <f>SUM('PACC Consolidado'!$D126:$G126)</f>
        <v>12</v>
      </c>
      <c r="I126" s="60">
        <v>314.27999999999997</v>
      </c>
      <c r="J126" s="44">
        <f t="shared" si="3"/>
        <v>3771.3599999999997</v>
      </c>
      <c r="K126" s="60"/>
      <c r="L126" s="43"/>
      <c r="M126" s="43"/>
      <c r="N126" s="60"/>
      <c r="O126" s="46"/>
      <c r="T126" s="4" t="s">
        <v>165</v>
      </c>
    </row>
    <row r="127" spans="1:20">
      <c r="A127" s="68" t="s">
        <v>190</v>
      </c>
      <c r="B127" s="52" t="s">
        <v>403</v>
      </c>
      <c r="C127" s="43" t="s">
        <v>408</v>
      </c>
      <c r="D127" s="72">
        <v>10</v>
      </c>
      <c r="E127" s="72">
        <v>5</v>
      </c>
      <c r="F127" s="72">
        <v>10</v>
      </c>
      <c r="G127" s="72">
        <v>0</v>
      </c>
      <c r="H127" s="72">
        <f>SUM('PACC Consolidado'!$D127:$G127)</f>
        <v>25</v>
      </c>
      <c r="I127" s="60">
        <v>110</v>
      </c>
      <c r="J127" s="44">
        <f t="shared" si="3"/>
        <v>2750</v>
      </c>
      <c r="K127" s="60"/>
      <c r="L127" s="43"/>
      <c r="M127" s="43"/>
      <c r="N127" s="60"/>
      <c r="O127" s="6"/>
      <c r="T127" s="4" t="s">
        <v>167</v>
      </c>
    </row>
    <row r="128" spans="1:20">
      <c r="A128" s="68" t="s">
        <v>190</v>
      </c>
      <c r="B128" s="52" t="s">
        <v>1040</v>
      </c>
      <c r="C128" s="52" t="s">
        <v>464</v>
      </c>
      <c r="D128" s="74">
        <v>20</v>
      </c>
      <c r="E128" s="74">
        <v>20</v>
      </c>
      <c r="F128" s="74">
        <v>20</v>
      </c>
      <c r="G128" s="74">
        <v>20</v>
      </c>
      <c r="H128" s="72">
        <f>SUM('PACC Consolidado'!$D128:$G128)</f>
        <v>80</v>
      </c>
      <c r="I128" s="67">
        <v>104</v>
      </c>
      <c r="J128" s="44">
        <f t="shared" si="3"/>
        <v>8320</v>
      </c>
      <c r="K128" s="78"/>
      <c r="L128" s="68"/>
      <c r="M128" s="68"/>
      <c r="N128" s="78"/>
      <c r="O128" s="45"/>
      <c r="T128" s="4" t="s">
        <v>168</v>
      </c>
    </row>
    <row r="129" spans="1:20">
      <c r="A129" s="68" t="s">
        <v>190</v>
      </c>
      <c r="B129" s="53" t="s">
        <v>991</v>
      </c>
      <c r="C129" s="43" t="s">
        <v>385</v>
      </c>
      <c r="D129" s="72">
        <v>180</v>
      </c>
      <c r="E129" s="72">
        <v>0</v>
      </c>
      <c r="F129" s="72">
        <v>0</v>
      </c>
      <c r="G129" s="72">
        <v>0</v>
      </c>
      <c r="H129" s="72">
        <f>SUM('PACC Consolidado'!$D129:$G129)</f>
        <v>180</v>
      </c>
      <c r="I129" s="60">
        <v>150</v>
      </c>
      <c r="J129" s="44">
        <f t="shared" si="3"/>
        <v>27000</v>
      </c>
      <c r="K129" s="59"/>
      <c r="L129" s="61"/>
      <c r="M129" s="61"/>
      <c r="N129" s="59"/>
      <c r="O129" s="45"/>
      <c r="T129" s="4" t="s">
        <v>173</v>
      </c>
    </row>
    <row r="130" spans="1:20">
      <c r="A130" s="68" t="s">
        <v>190</v>
      </c>
      <c r="B130" s="53" t="s">
        <v>891</v>
      </c>
      <c r="C130" s="43" t="s">
        <v>387</v>
      </c>
      <c r="D130" s="72">
        <v>6</v>
      </c>
      <c r="E130" s="72">
        <v>0</v>
      </c>
      <c r="F130" s="72">
        <v>0</v>
      </c>
      <c r="G130" s="72">
        <v>0</v>
      </c>
      <c r="H130" s="72">
        <f>SUM('PACC Consolidado'!$D130:$G130)</f>
        <v>6</v>
      </c>
      <c r="I130" s="60">
        <v>276.12</v>
      </c>
      <c r="J130" s="44">
        <f t="shared" si="3"/>
        <v>1656.72</v>
      </c>
      <c r="K130" s="59"/>
      <c r="L130" s="61"/>
      <c r="M130" s="61"/>
      <c r="N130" s="59"/>
      <c r="O130" s="49"/>
      <c r="T130" s="4" t="s">
        <v>178</v>
      </c>
    </row>
    <row r="131" spans="1:20">
      <c r="A131" s="68" t="s">
        <v>190</v>
      </c>
      <c r="B131" s="53" t="s">
        <v>987</v>
      </c>
      <c r="C131" s="43" t="s">
        <v>385</v>
      </c>
      <c r="D131" s="72">
        <v>40</v>
      </c>
      <c r="E131" s="72">
        <v>0</v>
      </c>
      <c r="F131" s="72">
        <v>40</v>
      </c>
      <c r="G131" s="72">
        <v>0</v>
      </c>
      <c r="H131" s="72">
        <f>SUM('PACC Consolidado'!$D131:$G131)</f>
        <v>80</v>
      </c>
      <c r="I131" s="60">
        <v>88</v>
      </c>
      <c r="J131" s="44">
        <f t="shared" si="3"/>
        <v>7040</v>
      </c>
      <c r="K131" s="59"/>
      <c r="L131" s="61"/>
      <c r="M131" s="61"/>
      <c r="N131" s="59"/>
      <c r="O131" s="45"/>
      <c r="T131" s="4" t="s">
        <v>179</v>
      </c>
    </row>
    <row r="132" spans="1:20">
      <c r="A132" s="68" t="s">
        <v>190</v>
      </c>
      <c r="B132" s="53" t="s">
        <v>988</v>
      </c>
      <c r="C132" s="43" t="s">
        <v>385</v>
      </c>
      <c r="D132" s="72">
        <v>20</v>
      </c>
      <c r="E132" s="72">
        <v>0</v>
      </c>
      <c r="F132" s="72">
        <v>20</v>
      </c>
      <c r="G132" s="72">
        <v>0</v>
      </c>
      <c r="H132" s="72">
        <f>SUM('PACC Consolidado'!$D132:$G132)</f>
        <v>40</v>
      </c>
      <c r="I132" s="60">
        <v>156</v>
      </c>
      <c r="J132" s="44">
        <f t="shared" si="3"/>
        <v>6240</v>
      </c>
      <c r="K132" s="59"/>
      <c r="L132" s="61"/>
      <c r="M132" s="61"/>
      <c r="N132" s="59"/>
      <c r="O132" s="45"/>
      <c r="T132" s="4" t="s">
        <v>181</v>
      </c>
    </row>
    <row r="133" spans="1:20">
      <c r="A133" s="68" t="s">
        <v>190</v>
      </c>
      <c r="B133" s="53" t="s">
        <v>990</v>
      </c>
      <c r="C133" s="43" t="s">
        <v>385</v>
      </c>
      <c r="D133" s="72">
        <v>0</v>
      </c>
      <c r="E133" s="72">
        <v>10</v>
      </c>
      <c r="F133" s="72">
        <v>0</v>
      </c>
      <c r="G133" s="72">
        <v>0</v>
      </c>
      <c r="H133" s="72">
        <f>SUM('PACC Consolidado'!$D133:$G133)</f>
        <v>10</v>
      </c>
      <c r="I133" s="60">
        <v>88</v>
      </c>
      <c r="J133" s="44">
        <f t="shared" si="3"/>
        <v>880</v>
      </c>
      <c r="K133" s="59"/>
      <c r="L133" s="61"/>
      <c r="M133" s="61"/>
      <c r="N133" s="59"/>
      <c r="O133" s="45"/>
      <c r="T133" s="4" t="s">
        <v>183</v>
      </c>
    </row>
    <row r="134" spans="1:20">
      <c r="A134" s="68" t="s">
        <v>190</v>
      </c>
      <c r="B134" s="53" t="s">
        <v>989</v>
      </c>
      <c r="C134" s="43" t="s">
        <v>414</v>
      </c>
      <c r="D134" s="72">
        <v>5</v>
      </c>
      <c r="E134" s="72">
        <v>0</v>
      </c>
      <c r="F134" s="72">
        <v>5</v>
      </c>
      <c r="G134" s="72">
        <v>0</v>
      </c>
      <c r="H134" s="72">
        <f>SUM('PACC Consolidado'!$D134:$G134)</f>
        <v>10</v>
      </c>
      <c r="I134" s="60">
        <v>177</v>
      </c>
      <c r="J134" s="44">
        <f t="shared" si="3"/>
        <v>1770</v>
      </c>
      <c r="K134" s="59"/>
      <c r="L134" s="61"/>
      <c r="M134" s="61"/>
      <c r="N134" s="59"/>
      <c r="O134" s="45"/>
      <c r="T134" s="4" t="s">
        <v>185</v>
      </c>
    </row>
    <row r="135" spans="1:20">
      <c r="A135" s="68" t="s">
        <v>190</v>
      </c>
      <c r="B135" s="53" t="s">
        <v>400</v>
      </c>
      <c r="C135" s="43" t="s">
        <v>387</v>
      </c>
      <c r="D135" s="72">
        <v>6</v>
      </c>
      <c r="E135" s="72">
        <v>0</v>
      </c>
      <c r="F135" s="72">
        <v>6</v>
      </c>
      <c r="G135" s="72">
        <v>0</v>
      </c>
      <c r="H135" s="72">
        <f>SUM('PACC Consolidado'!$D135:$G135)</f>
        <v>12</v>
      </c>
      <c r="I135" s="60">
        <v>177</v>
      </c>
      <c r="J135" s="44">
        <f t="shared" si="3"/>
        <v>2124</v>
      </c>
      <c r="K135" s="60"/>
      <c r="L135" s="43"/>
      <c r="M135" s="43"/>
      <c r="N135" s="60"/>
      <c r="O135" s="6"/>
      <c r="T135" s="4" t="s">
        <v>186</v>
      </c>
    </row>
    <row r="136" spans="1:20">
      <c r="A136" s="68" t="s">
        <v>190</v>
      </c>
      <c r="B136" s="53" t="s">
        <v>390</v>
      </c>
      <c r="C136" s="43" t="s">
        <v>391</v>
      </c>
      <c r="D136" s="72">
        <v>250</v>
      </c>
      <c r="E136" s="72">
        <v>0</v>
      </c>
      <c r="F136" s="72">
        <v>250</v>
      </c>
      <c r="G136" s="72">
        <v>0</v>
      </c>
      <c r="H136" s="72">
        <f>SUM('PACC Consolidado'!$D136:$G136)</f>
        <v>500</v>
      </c>
      <c r="I136" s="60">
        <v>50</v>
      </c>
      <c r="J136" s="44">
        <f t="shared" si="3"/>
        <v>25000</v>
      </c>
      <c r="K136" s="60"/>
      <c r="L136" s="43"/>
      <c r="M136" s="43"/>
      <c r="N136" s="60"/>
      <c r="O136" s="6"/>
      <c r="T136" s="4" t="s">
        <v>187</v>
      </c>
    </row>
    <row r="137" spans="1:20">
      <c r="A137" s="68" t="s">
        <v>190</v>
      </c>
      <c r="B137" s="53" t="s">
        <v>846</v>
      </c>
      <c r="C137" s="43" t="s">
        <v>408</v>
      </c>
      <c r="D137" s="72">
        <v>10</v>
      </c>
      <c r="E137" s="72">
        <v>0</v>
      </c>
      <c r="F137" s="72">
        <v>10</v>
      </c>
      <c r="G137" s="72">
        <v>0</v>
      </c>
      <c r="H137" s="72">
        <f>SUM('PACC Consolidado'!$D137:$G137)</f>
        <v>20</v>
      </c>
      <c r="I137" s="60">
        <v>30</v>
      </c>
      <c r="J137" s="44">
        <f t="shared" si="3"/>
        <v>600</v>
      </c>
      <c r="K137" s="59"/>
      <c r="L137" s="61"/>
      <c r="M137" s="61"/>
      <c r="N137" s="59"/>
      <c r="O137" s="45"/>
      <c r="T137" s="4" t="s">
        <v>189</v>
      </c>
    </row>
    <row r="138" spans="1:20">
      <c r="A138" s="68" t="s">
        <v>190</v>
      </c>
      <c r="B138" s="52" t="s">
        <v>993</v>
      </c>
      <c r="C138" s="43" t="s">
        <v>781</v>
      </c>
      <c r="D138" s="72">
        <v>2</v>
      </c>
      <c r="E138" s="72">
        <v>0</v>
      </c>
      <c r="F138" s="72">
        <v>3</v>
      </c>
      <c r="G138" s="72">
        <v>0</v>
      </c>
      <c r="H138" s="72">
        <f>SUM('PACC Consolidado'!$D138:$G138)</f>
        <v>5</v>
      </c>
      <c r="I138" s="60">
        <v>125</v>
      </c>
      <c r="J138" s="44">
        <f t="shared" si="3"/>
        <v>625</v>
      </c>
      <c r="K138" s="59"/>
      <c r="L138" s="61"/>
      <c r="M138" s="61"/>
      <c r="N138" s="59"/>
      <c r="O138" s="45"/>
      <c r="T138" s="4" t="s">
        <v>190</v>
      </c>
    </row>
    <row r="139" spans="1:20">
      <c r="A139" s="68" t="s">
        <v>190</v>
      </c>
      <c r="B139" s="53" t="s">
        <v>801</v>
      </c>
      <c r="C139" s="43" t="s">
        <v>385</v>
      </c>
      <c r="D139" s="72">
        <v>2</v>
      </c>
      <c r="E139" s="72">
        <v>2</v>
      </c>
      <c r="F139" s="72">
        <v>2</v>
      </c>
      <c r="G139" s="72">
        <v>2</v>
      </c>
      <c r="H139" s="72">
        <f>SUM('PACC Consolidado'!$D139:$G139)</f>
        <v>8</v>
      </c>
      <c r="I139" s="60">
        <v>53.1</v>
      </c>
      <c r="J139" s="44">
        <f t="shared" si="3"/>
        <v>424.8</v>
      </c>
      <c r="K139" s="59"/>
      <c r="L139" s="61"/>
      <c r="M139" s="61"/>
      <c r="N139" s="59"/>
      <c r="O139" s="45"/>
      <c r="T139" s="4" t="s">
        <v>191</v>
      </c>
    </row>
    <row r="140" spans="1:20">
      <c r="A140" s="68" t="s">
        <v>190</v>
      </c>
      <c r="B140" s="52" t="s">
        <v>920</v>
      </c>
      <c r="C140" s="43" t="s">
        <v>387</v>
      </c>
      <c r="D140" s="72">
        <v>25</v>
      </c>
      <c r="E140" s="72">
        <v>0</v>
      </c>
      <c r="F140" s="72">
        <v>25</v>
      </c>
      <c r="G140" s="72">
        <v>0</v>
      </c>
      <c r="H140" s="72">
        <f>SUM('PACC Consolidado'!$D140:$G140)</f>
        <v>50</v>
      </c>
      <c r="I140" s="60">
        <v>53.1</v>
      </c>
      <c r="J140" s="44">
        <f t="shared" si="3"/>
        <v>2655</v>
      </c>
      <c r="K140" s="60"/>
      <c r="L140" s="43"/>
      <c r="M140" s="43"/>
      <c r="N140" s="60"/>
      <c r="O140" s="6"/>
      <c r="T140" s="4" t="s">
        <v>193</v>
      </c>
    </row>
    <row r="141" spans="1:20">
      <c r="A141" s="68" t="s">
        <v>190</v>
      </c>
      <c r="B141" s="52" t="s">
        <v>992</v>
      </c>
      <c r="C141" s="43" t="s">
        <v>408</v>
      </c>
      <c r="D141" s="72">
        <v>20</v>
      </c>
      <c r="E141" s="72">
        <v>20</v>
      </c>
      <c r="F141" s="72">
        <v>20</v>
      </c>
      <c r="G141" s="72">
        <v>20</v>
      </c>
      <c r="H141" s="72">
        <f>SUM('PACC Consolidado'!$D141:$G141)</f>
        <v>80</v>
      </c>
      <c r="I141" s="60">
        <v>28.67</v>
      </c>
      <c r="J141" s="44">
        <f t="shared" si="3"/>
        <v>2293.6000000000004</v>
      </c>
      <c r="K141" s="60"/>
      <c r="L141" s="43"/>
      <c r="M141" s="43"/>
      <c r="N141" s="60"/>
      <c r="O141" s="6"/>
      <c r="T141" s="4" t="s">
        <v>194</v>
      </c>
    </row>
    <row r="142" spans="1:20">
      <c r="A142" s="68" t="s">
        <v>190</v>
      </c>
      <c r="B142" s="52" t="s">
        <v>392</v>
      </c>
      <c r="C142" s="43" t="s">
        <v>464</v>
      </c>
      <c r="D142" s="72">
        <v>30</v>
      </c>
      <c r="E142" s="72">
        <v>30</v>
      </c>
      <c r="F142" s="72">
        <v>30</v>
      </c>
      <c r="G142" s="72">
        <v>30</v>
      </c>
      <c r="H142" s="72">
        <f>SUM('PACC Consolidado'!$D142:$G142)</f>
        <v>120</v>
      </c>
      <c r="I142" s="60">
        <v>10.36</v>
      </c>
      <c r="J142" s="44">
        <f t="shared" si="3"/>
        <v>1243.1999999999998</v>
      </c>
      <c r="K142" s="60"/>
      <c r="L142" s="43"/>
      <c r="M142" s="43"/>
      <c r="N142" s="60"/>
      <c r="O142" s="6"/>
      <c r="T142" s="4" t="s">
        <v>196</v>
      </c>
    </row>
    <row r="143" spans="1:20">
      <c r="A143" s="68" t="s">
        <v>190</v>
      </c>
      <c r="B143" s="52" t="s">
        <v>519</v>
      </c>
      <c r="C143" s="43" t="s">
        <v>385</v>
      </c>
      <c r="D143" s="72">
        <v>50</v>
      </c>
      <c r="E143" s="72">
        <v>50</v>
      </c>
      <c r="F143" s="72">
        <v>50</v>
      </c>
      <c r="G143" s="72">
        <v>50</v>
      </c>
      <c r="H143" s="72">
        <f>SUM('PACC Consolidado'!$D143:$G143)</f>
        <v>200</v>
      </c>
      <c r="I143" s="60">
        <v>26.55</v>
      </c>
      <c r="J143" s="44">
        <f t="shared" si="3"/>
        <v>5310</v>
      </c>
      <c r="K143" s="60"/>
      <c r="L143" s="43"/>
      <c r="M143" s="43"/>
      <c r="N143" s="60"/>
      <c r="O143" s="6"/>
      <c r="T143" s="4" t="s">
        <v>197</v>
      </c>
    </row>
    <row r="144" spans="1:20">
      <c r="A144" s="68" t="s">
        <v>190</v>
      </c>
      <c r="B144" s="52" t="s">
        <v>954</v>
      </c>
      <c r="C144" s="43" t="s">
        <v>385</v>
      </c>
      <c r="D144" s="72">
        <v>5</v>
      </c>
      <c r="E144" s="72">
        <v>0</v>
      </c>
      <c r="F144" s="72">
        <v>5</v>
      </c>
      <c r="G144" s="72">
        <v>0</v>
      </c>
      <c r="H144" s="72">
        <f>SUM('PACC Consolidado'!$D144:$G144)</f>
        <v>10</v>
      </c>
      <c r="I144" s="71">
        <v>88.5</v>
      </c>
      <c r="J144" s="44">
        <f t="shared" si="3"/>
        <v>885</v>
      </c>
      <c r="K144" s="59"/>
      <c r="L144" s="61"/>
      <c r="M144" s="61"/>
      <c r="N144" s="59"/>
      <c r="O144" s="45"/>
      <c r="T144" s="4" t="s">
        <v>199</v>
      </c>
    </row>
    <row r="145" spans="1:20">
      <c r="A145" s="68" t="s">
        <v>190</v>
      </c>
      <c r="B145" s="52" t="s">
        <v>442</v>
      </c>
      <c r="C145" s="43" t="s">
        <v>417</v>
      </c>
      <c r="D145" s="72">
        <v>100</v>
      </c>
      <c r="E145" s="72">
        <v>0</v>
      </c>
      <c r="F145" s="72">
        <v>0</v>
      </c>
      <c r="G145" s="72">
        <v>0</v>
      </c>
      <c r="H145" s="72">
        <f>SUM('PACC Consolidado'!$D145:$G145)</f>
        <v>100</v>
      </c>
      <c r="I145" s="60">
        <v>15</v>
      </c>
      <c r="J145" s="44">
        <f t="shared" si="3"/>
        <v>1500</v>
      </c>
      <c r="K145" s="60"/>
      <c r="L145" s="43"/>
      <c r="M145" s="43"/>
      <c r="N145" s="60"/>
      <c r="O145" s="6"/>
      <c r="T145" s="4" t="s">
        <v>210</v>
      </c>
    </row>
    <row r="146" spans="1:20">
      <c r="A146" s="68" t="s">
        <v>190</v>
      </c>
      <c r="B146" s="53" t="s">
        <v>956</v>
      </c>
      <c r="C146" s="43" t="s">
        <v>414</v>
      </c>
      <c r="D146" s="72">
        <v>5</v>
      </c>
      <c r="E146" s="72">
        <v>5</v>
      </c>
      <c r="F146" s="72">
        <v>5</v>
      </c>
      <c r="G146" s="72">
        <v>0</v>
      </c>
      <c r="H146" s="72">
        <f>SUM('PACC Consolidado'!$D146:$G146)</f>
        <v>15</v>
      </c>
      <c r="I146" s="60">
        <v>41</v>
      </c>
      <c r="J146" s="44">
        <f t="shared" si="3"/>
        <v>615</v>
      </c>
      <c r="K146" s="59"/>
      <c r="L146" s="61"/>
      <c r="M146" s="61"/>
      <c r="N146" s="59"/>
      <c r="O146" s="45"/>
      <c r="T146" s="4" t="s">
        <v>212</v>
      </c>
    </row>
    <row r="147" spans="1:20">
      <c r="A147" s="52" t="s">
        <v>190</v>
      </c>
      <c r="B147" s="52" t="s">
        <v>426</v>
      </c>
      <c r="C147" s="43" t="s">
        <v>385</v>
      </c>
      <c r="D147" s="72">
        <v>300</v>
      </c>
      <c r="E147" s="72">
        <v>300</v>
      </c>
      <c r="F147" s="72">
        <v>300</v>
      </c>
      <c r="G147" s="72">
        <v>300</v>
      </c>
      <c r="H147" s="72">
        <f>SUM('PACC Consolidado'!$D147:$G147)</f>
        <v>1200</v>
      </c>
      <c r="I147" s="60">
        <v>2.5</v>
      </c>
      <c r="J147" s="44">
        <f t="shared" si="3"/>
        <v>3000</v>
      </c>
      <c r="K147" s="60"/>
      <c r="L147" s="43"/>
      <c r="M147" s="43"/>
      <c r="N147" s="60"/>
      <c r="O147" s="6"/>
      <c r="T147" s="4" t="s">
        <v>214</v>
      </c>
    </row>
    <row r="148" spans="1:20">
      <c r="A148" s="52" t="s">
        <v>190</v>
      </c>
      <c r="B148" s="52" t="s">
        <v>822</v>
      </c>
      <c r="C148" s="43" t="s">
        <v>385</v>
      </c>
      <c r="D148" s="72">
        <v>50</v>
      </c>
      <c r="E148" s="72">
        <v>30</v>
      </c>
      <c r="F148" s="72">
        <v>50</v>
      </c>
      <c r="G148" s="72">
        <v>30</v>
      </c>
      <c r="H148" s="72">
        <f>SUM('PACC Consolidado'!$D148:$G148)</f>
        <v>160</v>
      </c>
      <c r="I148" s="60">
        <v>3.4</v>
      </c>
      <c r="J148" s="44">
        <f t="shared" si="3"/>
        <v>544</v>
      </c>
      <c r="K148" s="60"/>
      <c r="L148" s="43"/>
      <c r="M148" s="43"/>
      <c r="N148" s="60"/>
      <c r="O148" s="46"/>
      <c r="T148" s="4" t="s">
        <v>215</v>
      </c>
    </row>
    <row r="149" spans="1:20">
      <c r="A149" s="52" t="s">
        <v>190</v>
      </c>
      <c r="B149" s="52" t="s">
        <v>877</v>
      </c>
      <c r="C149" s="43" t="s">
        <v>385</v>
      </c>
      <c r="D149" s="72">
        <v>150</v>
      </c>
      <c r="E149" s="72">
        <v>150</v>
      </c>
      <c r="F149" s="72">
        <v>150</v>
      </c>
      <c r="G149" s="72">
        <v>1150</v>
      </c>
      <c r="H149" s="72">
        <f>SUM('PACC Consolidado'!$D149:$G149)</f>
        <v>1600</v>
      </c>
      <c r="I149" s="60">
        <v>3.4</v>
      </c>
      <c r="J149" s="44">
        <f t="shared" si="3"/>
        <v>5440</v>
      </c>
      <c r="K149" s="60"/>
      <c r="L149" s="43"/>
      <c r="M149" s="43"/>
      <c r="N149" s="60"/>
      <c r="O149" s="46"/>
      <c r="T149" s="4" t="s">
        <v>221</v>
      </c>
    </row>
    <row r="150" spans="1:20">
      <c r="A150" s="52" t="s">
        <v>190</v>
      </c>
      <c r="B150" s="52" t="s">
        <v>994</v>
      </c>
      <c r="C150" s="43" t="s">
        <v>414</v>
      </c>
      <c r="D150" s="72">
        <v>0</v>
      </c>
      <c r="E150" s="72">
        <v>1</v>
      </c>
      <c r="F150" s="72">
        <v>0</v>
      </c>
      <c r="G150" s="72">
        <v>0</v>
      </c>
      <c r="H150" s="72">
        <f>SUM('PACC Consolidado'!$D150:$G150)</f>
        <v>1</v>
      </c>
      <c r="I150" s="60">
        <v>100.3</v>
      </c>
      <c r="J150" s="44">
        <f t="shared" si="3"/>
        <v>100.3</v>
      </c>
      <c r="K150" s="59"/>
      <c r="L150" s="61"/>
      <c r="M150" s="61"/>
      <c r="N150" s="59"/>
      <c r="O150" s="45"/>
      <c r="T150" s="4" t="s">
        <v>228</v>
      </c>
    </row>
    <row r="151" spans="1:20">
      <c r="A151" s="52" t="s">
        <v>190</v>
      </c>
      <c r="B151" s="53" t="s">
        <v>995</v>
      </c>
      <c r="C151" s="43" t="s">
        <v>464</v>
      </c>
      <c r="D151" s="72">
        <v>4</v>
      </c>
      <c r="E151" s="72">
        <v>0</v>
      </c>
      <c r="F151" s="72">
        <v>0</v>
      </c>
      <c r="G151" s="72">
        <v>0</v>
      </c>
      <c r="H151" s="72">
        <f>SUM('PACC Consolidado'!$D151:$G151)</f>
        <v>4</v>
      </c>
      <c r="I151" s="60">
        <v>4.0999999999999996</v>
      </c>
      <c r="J151" s="44">
        <f t="shared" si="3"/>
        <v>16.399999999999999</v>
      </c>
      <c r="K151" s="60"/>
      <c r="L151" s="43"/>
      <c r="M151" s="43"/>
      <c r="N151" s="60"/>
      <c r="O151" s="46"/>
      <c r="T151" s="4" t="s">
        <v>234</v>
      </c>
    </row>
    <row r="152" spans="1:20">
      <c r="A152" s="52" t="s">
        <v>190</v>
      </c>
      <c r="B152" s="53" t="s">
        <v>787</v>
      </c>
      <c r="C152" s="43" t="s">
        <v>387</v>
      </c>
      <c r="D152" s="72">
        <v>15</v>
      </c>
      <c r="E152" s="72">
        <v>0</v>
      </c>
      <c r="F152" s="72">
        <v>15</v>
      </c>
      <c r="G152" s="72">
        <v>0</v>
      </c>
      <c r="H152" s="72">
        <f>SUM('PACC Consolidado'!$D152:$G152)</f>
        <v>30</v>
      </c>
      <c r="I152" s="60">
        <v>10</v>
      </c>
      <c r="J152" s="44">
        <f t="shared" si="3"/>
        <v>300</v>
      </c>
      <c r="K152" s="59"/>
      <c r="L152" s="61"/>
      <c r="M152" s="61"/>
      <c r="N152" s="59"/>
      <c r="O152" s="45"/>
      <c r="T152" s="4" t="s">
        <v>238</v>
      </c>
    </row>
    <row r="153" spans="1:20">
      <c r="A153" s="52" t="s">
        <v>190</v>
      </c>
      <c r="B153" s="53" t="s">
        <v>996</v>
      </c>
      <c r="C153" s="43" t="s">
        <v>464</v>
      </c>
      <c r="D153" s="72">
        <v>4</v>
      </c>
      <c r="E153" s="72">
        <v>3</v>
      </c>
      <c r="F153" s="72">
        <v>4</v>
      </c>
      <c r="G153" s="72">
        <v>3</v>
      </c>
      <c r="H153" s="72">
        <f>SUM('PACC Consolidado'!$D153:$G153)</f>
        <v>14</v>
      </c>
      <c r="I153" s="60">
        <v>194</v>
      </c>
      <c r="J153" s="44">
        <f t="shared" si="3"/>
        <v>2716</v>
      </c>
      <c r="K153" s="60"/>
      <c r="L153" s="43"/>
      <c r="M153" s="43"/>
      <c r="N153" s="60"/>
      <c r="O153" s="46"/>
      <c r="T153" s="4" t="s">
        <v>239</v>
      </c>
    </row>
    <row r="154" spans="1:20">
      <c r="A154" s="52" t="s">
        <v>190</v>
      </c>
      <c r="B154" s="53" t="s">
        <v>997</v>
      </c>
      <c r="C154" s="43" t="s">
        <v>464</v>
      </c>
      <c r="D154" s="72">
        <v>50</v>
      </c>
      <c r="E154" s="72">
        <v>25</v>
      </c>
      <c r="F154" s="72">
        <v>50</v>
      </c>
      <c r="G154" s="72">
        <v>25</v>
      </c>
      <c r="H154" s="72">
        <f>SUM('PACC Consolidado'!$D154:$G154)</f>
        <v>150</v>
      </c>
      <c r="I154" s="60">
        <v>29</v>
      </c>
      <c r="J154" s="44">
        <f t="shared" si="3"/>
        <v>4350</v>
      </c>
      <c r="K154" s="60"/>
      <c r="L154" s="43"/>
      <c r="M154" s="43"/>
      <c r="N154" s="60"/>
      <c r="O154" s="6"/>
      <c r="T154" s="4" t="s">
        <v>241</v>
      </c>
    </row>
    <row r="155" spans="1:20">
      <c r="A155" s="68" t="s">
        <v>190</v>
      </c>
      <c r="B155" s="53" t="s">
        <v>427</v>
      </c>
      <c r="C155" s="43" t="s">
        <v>408</v>
      </c>
      <c r="D155" s="72">
        <v>6</v>
      </c>
      <c r="E155" s="72">
        <v>0</v>
      </c>
      <c r="F155" s="72">
        <v>5</v>
      </c>
      <c r="G155" s="72">
        <v>0</v>
      </c>
      <c r="H155" s="72">
        <f>SUM('PACC Consolidado'!$D155:$G155)</f>
        <v>11</v>
      </c>
      <c r="I155" s="60">
        <v>41</v>
      </c>
      <c r="J155" s="44">
        <f t="shared" si="3"/>
        <v>451</v>
      </c>
      <c r="K155" s="60"/>
      <c r="L155" s="43"/>
      <c r="M155" s="43"/>
      <c r="N155" s="60"/>
      <c r="O155" s="6"/>
      <c r="T155" s="4" t="s">
        <v>242</v>
      </c>
    </row>
    <row r="156" spans="1:20">
      <c r="A156" s="52" t="s">
        <v>190</v>
      </c>
      <c r="B156" s="52" t="s">
        <v>922</v>
      </c>
      <c r="C156" s="43" t="s">
        <v>387</v>
      </c>
      <c r="D156" s="72">
        <v>500</v>
      </c>
      <c r="E156" s="72">
        <v>500</v>
      </c>
      <c r="F156" s="72">
        <v>500</v>
      </c>
      <c r="G156" s="72">
        <v>500</v>
      </c>
      <c r="H156" s="72">
        <f>SUM('PACC Consolidado'!$D156:$G156)</f>
        <v>2000</v>
      </c>
      <c r="I156" s="60">
        <v>5</v>
      </c>
      <c r="J156" s="44">
        <f t="shared" si="3"/>
        <v>10000</v>
      </c>
      <c r="K156" s="60"/>
      <c r="L156" s="43"/>
      <c r="M156" s="43"/>
      <c r="N156" s="60"/>
      <c r="O156" s="6"/>
      <c r="T156" s="4" t="s">
        <v>243</v>
      </c>
    </row>
    <row r="157" spans="1:20">
      <c r="A157" s="68" t="s">
        <v>190</v>
      </c>
      <c r="B157" s="52" t="s">
        <v>396</v>
      </c>
      <c r="C157" s="43" t="s">
        <v>385</v>
      </c>
      <c r="D157" s="72">
        <v>25</v>
      </c>
      <c r="E157" s="72">
        <v>0</v>
      </c>
      <c r="F157" s="72">
        <v>25</v>
      </c>
      <c r="G157" s="72">
        <v>0</v>
      </c>
      <c r="H157" s="72">
        <f>SUM('PACC Consolidado'!$D157:$G157)</f>
        <v>50</v>
      </c>
      <c r="I157" s="60">
        <v>18</v>
      </c>
      <c r="J157" s="44">
        <f t="shared" si="3"/>
        <v>900</v>
      </c>
      <c r="K157" s="60"/>
      <c r="L157" s="43"/>
      <c r="M157" s="43"/>
      <c r="N157" s="60"/>
      <c r="O157" s="6"/>
      <c r="T157" s="4" t="s">
        <v>249</v>
      </c>
    </row>
    <row r="158" spans="1:20">
      <c r="A158" s="68" t="s">
        <v>190</v>
      </c>
      <c r="B158" s="52" t="s">
        <v>785</v>
      </c>
      <c r="C158" s="43" t="s">
        <v>387</v>
      </c>
      <c r="D158" s="72">
        <v>40</v>
      </c>
      <c r="E158" s="72">
        <v>40</v>
      </c>
      <c r="F158" s="72">
        <v>40</v>
      </c>
      <c r="G158" s="72">
        <v>40</v>
      </c>
      <c r="H158" s="72">
        <f>SUM('PACC Consolidado'!$D158:$G158)</f>
        <v>160</v>
      </c>
      <c r="I158" s="60">
        <v>18</v>
      </c>
      <c r="J158" s="44">
        <f t="shared" si="3"/>
        <v>2880</v>
      </c>
      <c r="K158" s="59"/>
      <c r="L158" s="61"/>
      <c r="M158" s="61"/>
      <c r="N158" s="59"/>
      <c r="O158" s="45"/>
      <c r="T158" s="4" t="s">
        <v>253</v>
      </c>
    </row>
    <row r="159" spans="1:20">
      <c r="A159" s="52" t="s">
        <v>190</v>
      </c>
      <c r="B159" s="52" t="s">
        <v>924</v>
      </c>
      <c r="C159" s="43" t="s">
        <v>387</v>
      </c>
      <c r="D159" s="72">
        <v>24</v>
      </c>
      <c r="E159" s="72">
        <v>24</v>
      </c>
      <c r="F159" s="72">
        <v>24</v>
      </c>
      <c r="G159" s="72">
        <v>24</v>
      </c>
      <c r="H159" s="72">
        <f>SUM('PACC Consolidado'!$D159:$G159)</f>
        <v>96</v>
      </c>
      <c r="I159" s="60">
        <v>15</v>
      </c>
      <c r="J159" s="44">
        <f t="shared" si="3"/>
        <v>1440</v>
      </c>
      <c r="K159" s="60"/>
      <c r="L159" s="43"/>
      <c r="M159" s="43"/>
      <c r="N159" s="60"/>
      <c r="O159" s="6"/>
      <c r="T159" s="4" t="s">
        <v>254</v>
      </c>
    </row>
    <row r="160" spans="1:20">
      <c r="A160" s="68" t="s">
        <v>190</v>
      </c>
      <c r="B160" s="52" t="s">
        <v>999</v>
      </c>
      <c r="C160" s="43" t="s">
        <v>464</v>
      </c>
      <c r="D160" s="72">
        <v>1</v>
      </c>
      <c r="E160" s="72">
        <v>1</v>
      </c>
      <c r="F160" s="72">
        <v>1</v>
      </c>
      <c r="G160" s="72">
        <v>1</v>
      </c>
      <c r="H160" s="72">
        <f>SUM('PACC Consolidado'!$D160:$G160)</f>
        <v>4</v>
      </c>
      <c r="I160" s="60">
        <v>1054</v>
      </c>
      <c r="J160" s="44">
        <f t="shared" si="3"/>
        <v>4216</v>
      </c>
      <c r="K160" s="59"/>
      <c r="L160" s="61"/>
      <c r="M160" s="61"/>
      <c r="N160" s="59"/>
      <c r="O160" s="45"/>
      <c r="T160" s="4" t="s">
        <v>255</v>
      </c>
    </row>
    <row r="161" spans="1:20">
      <c r="A161" s="68" t="s">
        <v>190</v>
      </c>
      <c r="B161" s="52" t="s">
        <v>654</v>
      </c>
      <c r="C161" s="43" t="s">
        <v>385</v>
      </c>
      <c r="D161" s="72">
        <v>1</v>
      </c>
      <c r="E161" s="72">
        <v>0</v>
      </c>
      <c r="F161" s="72">
        <v>0</v>
      </c>
      <c r="G161" s="72">
        <v>0</v>
      </c>
      <c r="H161" s="72">
        <f>SUM('PACC Consolidado'!$D161:$G161)</f>
        <v>1</v>
      </c>
      <c r="I161" s="60">
        <v>2000</v>
      </c>
      <c r="J161" s="44">
        <f t="shared" si="3"/>
        <v>2000</v>
      </c>
      <c r="K161" s="59"/>
      <c r="L161" s="61"/>
      <c r="M161" s="61"/>
      <c r="N161" s="59"/>
      <c r="O161" s="45"/>
      <c r="T161" s="4" t="s">
        <v>256</v>
      </c>
    </row>
    <row r="162" spans="1:20">
      <c r="A162" s="68" t="s">
        <v>190</v>
      </c>
      <c r="B162" s="52" t="s">
        <v>998</v>
      </c>
      <c r="C162" s="43" t="s">
        <v>385</v>
      </c>
      <c r="D162" s="72">
        <v>4</v>
      </c>
      <c r="E162" s="72">
        <v>0</v>
      </c>
      <c r="F162" s="72">
        <v>0</v>
      </c>
      <c r="G162" s="72">
        <v>0</v>
      </c>
      <c r="H162" s="72">
        <f>SUM('PACC Consolidado'!$D162:$G162)</f>
        <v>4</v>
      </c>
      <c r="I162" s="60">
        <v>100</v>
      </c>
      <c r="J162" s="44">
        <f t="shared" si="3"/>
        <v>400</v>
      </c>
      <c r="K162" s="59"/>
      <c r="L162" s="61"/>
      <c r="M162" s="61"/>
      <c r="N162" s="59"/>
      <c r="O162" s="45"/>
      <c r="T162" s="4" t="s">
        <v>257</v>
      </c>
    </row>
    <row r="163" spans="1:20">
      <c r="A163" s="68" t="s">
        <v>190</v>
      </c>
      <c r="B163" s="52" t="s">
        <v>522</v>
      </c>
      <c r="C163" s="43" t="s">
        <v>385</v>
      </c>
      <c r="D163" s="72">
        <v>50</v>
      </c>
      <c r="E163" s="72">
        <v>25</v>
      </c>
      <c r="F163" s="72">
        <v>25</v>
      </c>
      <c r="G163" s="72">
        <v>25</v>
      </c>
      <c r="H163" s="72">
        <f>SUM('PACC Consolidado'!$D163:$G163)</f>
        <v>125</v>
      </c>
      <c r="I163" s="60">
        <v>1054</v>
      </c>
      <c r="J163" s="44">
        <f t="shared" si="3"/>
        <v>131750</v>
      </c>
      <c r="K163" s="60"/>
      <c r="L163" s="43"/>
      <c r="M163" s="43"/>
      <c r="N163" s="60"/>
      <c r="O163" s="6"/>
      <c r="T163" s="4" t="s">
        <v>262</v>
      </c>
    </row>
    <row r="164" spans="1:20">
      <c r="A164" s="68" t="s">
        <v>190</v>
      </c>
      <c r="B164" s="52" t="s">
        <v>1000</v>
      </c>
      <c r="C164" s="43" t="s">
        <v>385</v>
      </c>
      <c r="D164" s="72">
        <v>1</v>
      </c>
      <c r="E164" s="72">
        <v>0</v>
      </c>
      <c r="F164" s="72">
        <v>0</v>
      </c>
      <c r="G164" s="72">
        <v>0</v>
      </c>
      <c r="H164" s="72">
        <f>SUM('PACC Consolidado'!$D164:$G164)</f>
        <v>1</v>
      </c>
      <c r="I164" s="60">
        <v>500</v>
      </c>
      <c r="J164" s="44">
        <f t="shared" si="3"/>
        <v>500</v>
      </c>
      <c r="K164" s="59"/>
      <c r="L164" s="61"/>
      <c r="M164" s="61"/>
      <c r="N164" s="59"/>
      <c r="O164" s="45"/>
      <c r="T164" s="4" t="s">
        <v>263</v>
      </c>
    </row>
    <row r="165" spans="1:20">
      <c r="A165" s="68" t="s">
        <v>190</v>
      </c>
      <c r="B165" s="52" t="s">
        <v>923</v>
      </c>
      <c r="C165" s="43" t="s">
        <v>385</v>
      </c>
      <c r="D165" s="72">
        <v>10</v>
      </c>
      <c r="E165" s="72">
        <v>5</v>
      </c>
      <c r="F165" s="72">
        <v>10</v>
      </c>
      <c r="G165" s="72">
        <v>5</v>
      </c>
      <c r="H165" s="72">
        <f>SUM('PACC Consolidado'!$D165:$G165)</f>
        <v>30</v>
      </c>
      <c r="I165" s="60">
        <v>100</v>
      </c>
      <c r="J165" s="44">
        <f t="shared" si="3"/>
        <v>3000</v>
      </c>
      <c r="K165" s="59"/>
      <c r="L165" s="61"/>
      <c r="M165" s="61"/>
      <c r="N165" s="59"/>
      <c r="O165" s="45"/>
      <c r="T165" s="4" t="s">
        <v>264</v>
      </c>
    </row>
    <row r="166" spans="1:20">
      <c r="A166" s="68" t="s">
        <v>190</v>
      </c>
      <c r="B166" s="52" t="s">
        <v>881</v>
      </c>
      <c r="C166" s="43" t="s">
        <v>385</v>
      </c>
      <c r="D166" s="72">
        <v>30</v>
      </c>
      <c r="E166" s="72">
        <v>0</v>
      </c>
      <c r="F166" s="72">
        <v>0</v>
      </c>
      <c r="G166" s="72">
        <v>0</v>
      </c>
      <c r="H166" s="72">
        <f>SUM('PACC Consolidado'!$D166:$G166)</f>
        <v>30</v>
      </c>
      <c r="I166" s="60">
        <v>125</v>
      </c>
      <c r="J166" s="44">
        <f t="shared" si="3"/>
        <v>3750</v>
      </c>
      <c r="K166" s="59"/>
      <c r="L166" s="61"/>
      <c r="M166" s="61"/>
      <c r="N166" s="59"/>
      <c r="O166" s="45"/>
      <c r="T166" s="4" t="s">
        <v>266</v>
      </c>
    </row>
    <row r="167" spans="1:20">
      <c r="A167" s="52" t="s">
        <v>190</v>
      </c>
      <c r="B167" s="52" t="s">
        <v>804</v>
      </c>
      <c r="C167" s="43" t="s">
        <v>385</v>
      </c>
      <c r="D167" s="72">
        <v>12</v>
      </c>
      <c r="E167" s="72">
        <v>0</v>
      </c>
      <c r="F167" s="72">
        <v>0</v>
      </c>
      <c r="G167" s="72">
        <v>0</v>
      </c>
      <c r="H167" s="72">
        <f>SUM('PACC Consolidado'!$D167:$G167)</f>
        <v>12</v>
      </c>
      <c r="I167" s="60">
        <v>155.76</v>
      </c>
      <c r="J167" s="44">
        <f t="shared" si="3"/>
        <v>1869.12</v>
      </c>
      <c r="K167" s="59"/>
      <c r="L167" s="61"/>
      <c r="M167" s="61"/>
      <c r="N167" s="59"/>
      <c r="O167" s="45"/>
      <c r="T167" s="4" t="s">
        <v>267</v>
      </c>
    </row>
    <row r="168" spans="1:20">
      <c r="A168" s="52" t="s">
        <v>190</v>
      </c>
      <c r="B168" s="52" t="s">
        <v>962</v>
      </c>
      <c r="C168" s="43" t="s">
        <v>385</v>
      </c>
      <c r="D168" s="72">
        <v>10</v>
      </c>
      <c r="E168" s="72">
        <v>0</v>
      </c>
      <c r="F168" s="72">
        <v>0</v>
      </c>
      <c r="G168" s="72">
        <v>0</v>
      </c>
      <c r="H168" s="72">
        <f>SUM('PACC Consolidado'!$D168:$G168)</f>
        <v>10</v>
      </c>
      <c r="I168" s="71">
        <v>247.8</v>
      </c>
      <c r="J168" s="44">
        <f t="shared" si="3"/>
        <v>2478</v>
      </c>
      <c r="K168" s="59"/>
      <c r="L168" s="61"/>
      <c r="M168" s="61"/>
      <c r="N168" s="59"/>
      <c r="O168" s="45"/>
      <c r="T168" s="4" t="s">
        <v>268</v>
      </c>
    </row>
    <row r="169" spans="1:20">
      <c r="A169" s="52" t="s">
        <v>190</v>
      </c>
      <c r="B169" s="53" t="s">
        <v>965</v>
      </c>
      <c r="C169" s="43" t="s">
        <v>414</v>
      </c>
      <c r="D169" s="72">
        <v>8</v>
      </c>
      <c r="E169" s="72">
        <v>0</v>
      </c>
      <c r="F169" s="72">
        <v>0</v>
      </c>
      <c r="G169" s="72">
        <v>0</v>
      </c>
      <c r="H169" s="72">
        <f>SUM('PACC Consolidado'!$D169:$G169)</f>
        <v>8</v>
      </c>
      <c r="I169" s="60">
        <v>88.5</v>
      </c>
      <c r="J169" s="44">
        <f t="shared" si="3"/>
        <v>708</v>
      </c>
      <c r="K169" s="59"/>
      <c r="L169" s="61"/>
      <c r="M169" s="61"/>
      <c r="N169" s="59"/>
      <c r="O169" s="45"/>
      <c r="T169" s="4" t="s">
        <v>277</v>
      </c>
    </row>
    <row r="170" spans="1:20">
      <c r="A170" s="52" t="s">
        <v>190</v>
      </c>
      <c r="B170" s="52" t="s">
        <v>803</v>
      </c>
      <c r="C170" s="43" t="s">
        <v>385</v>
      </c>
      <c r="D170" s="72">
        <v>12</v>
      </c>
      <c r="E170" s="72">
        <v>0</v>
      </c>
      <c r="F170" s="72">
        <v>0</v>
      </c>
      <c r="G170" s="72">
        <v>0</v>
      </c>
      <c r="H170" s="72">
        <f>SUM('PACC Consolidado'!$D170:$G170)</f>
        <v>12</v>
      </c>
      <c r="I170" s="60">
        <v>88.5</v>
      </c>
      <c r="J170" s="44">
        <f t="shared" si="3"/>
        <v>1062</v>
      </c>
      <c r="K170" s="59"/>
      <c r="L170" s="61"/>
      <c r="M170" s="61"/>
      <c r="N170" s="59"/>
      <c r="O170" s="45"/>
      <c r="T170" s="4" t="s">
        <v>280</v>
      </c>
    </row>
    <row r="171" spans="1:20">
      <c r="A171" s="52" t="s">
        <v>190</v>
      </c>
      <c r="B171" s="52" t="s">
        <v>880</v>
      </c>
      <c r="C171" s="43" t="s">
        <v>385</v>
      </c>
      <c r="D171" s="72">
        <f>1*52</f>
        <v>52</v>
      </c>
      <c r="E171" s="72">
        <f>1*52</f>
        <v>52</v>
      </c>
      <c r="F171" s="72">
        <f>1*52</f>
        <v>52</v>
      </c>
      <c r="G171" s="72">
        <f>1*52</f>
        <v>52</v>
      </c>
      <c r="H171" s="72">
        <f>SUM('PACC Consolidado'!$D171:$G171)</f>
        <v>208</v>
      </c>
      <c r="I171" s="60">
        <v>666.7</v>
      </c>
      <c r="J171" s="44">
        <f t="shared" si="3"/>
        <v>138673.60000000001</v>
      </c>
      <c r="K171" s="59"/>
      <c r="L171" s="61"/>
      <c r="M171" s="61"/>
      <c r="N171" s="59"/>
      <c r="O171" s="45"/>
      <c r="T171" s="3" t="s">
        <v>14</v>
      </c>
    </row>
    <row r="172" spans="1:20" s="80" customFormat="1">
      <c r="A172" s="52" t="s">
        <v>190</v>
      </c>
      <c r="B172" s="53" t="s">
        <v>879</v>
      </c>
      <c r="C172" s="43" t="s">
        <v>385</v>
      </c>
      <c r="D172" s="72">
        <v>100</v>
      </c>
      <c r="E172" s="72">
        <v>100</v>
      </c>
      <c r="F172" s="72">
        <v>100</v>
      </c>
      <c r="G172" s="72">
        <v>100</v>
      </c>
      <c r="H172" s="72">
        <f>SUM('PACC Consolidado'!$D172:$G172)</f>
        <v>400</v>
      </c>
      <c r="I172" s="60">
        <v>25</v>
      </c>
      <c r="J172" s="44">
        <f t="shared" si="3"/>
        <v>10000</v>
      </c>
      <c r="K172" s="59"/>
      <c r="L172" s="61"/>
      <c r="M172" s="61"/>
      <c r="N172" s="59"/>
      <c r="O172" s="45"/>
      <c r="T172" s="3"/>
    </row>
    <row r="173" spans="1:20" s="80" customFormat="1">
      <c r="A173" s="68" t="s">
        <v>190</v>
      </c>
      <c r="B173" s="52" t="s">
        <v>793</v>
      </c>
      <c r="C173" s="43" t="s">
        <v>385</v>
      </c>
      <c r="D173" s="72">
        <v>5</v>
      </c>
      <c r="E173" s="72">
        <v>5</v>
      </c>
      <c r="F173" s="72">
        <v>5</v>
      </c>
      <c r="G173" s="72">
        <v>5</v>
      </c>
      <c r="H173" s="72">
        <f>SUM('PACC Consolidado'!$D173:$G173)</f>
        <v>20</v>
      </c>
      <c r="I173" s="60">
        <v>100</v>
      </c>
      <c r="J173" s="44">
        <f t="shared" si="3"/>
        <v>2000</v>
      </c>
      <c r="K173" s="59"/>
      <c r="L173" s="61"/>
      <c r="M173" s="61"/>
      <c r="N173" s="59"/>
      <c r="O173" s="45"/>
      <c r="T173" s="3"/>
    </row>
    <row r="174" spans="1:20" s="80" customFormat="1">
      <c r="A174" s="68" t="s">
        <v>190</v>
      </c>
      <c r="B174" s="52" t="s">
        <v>404</v>
      </c>
      <c r="C174" s="43" t="s">
        <v>387</v>
      </c>
      <c r="D174" s="72">
        <v>20</v>
      </c>
      <c r="E174" s="72">
        <v>20</v>
      </c>
      <c r="F174" s="72">
        <v>20</v>
      </c>
      <c r="G174" s="72">
        <v>20</v>
      </c>
      <c r="H174" s="72">
        <f>SUM('PACC Consolidado'!$D174:$G174)</f>
        <v>80</v>
      </c>
      <c r="I174" s="60">
        <v>53.1</v>
      </c>
      <c r="J174" s="44">
        <f t="shared" si="3"/>
        <v>4248</v>
      </c>
      <c r="K174" s="60"/>
      <c r="L174" s="43"/>
      <c r="M174" s="43"/>
      <c r="N174" s="60"/>
      <c r="O174" s="6"/>
      <c r="T174" s="3"/>
    </row>
    <row r="175" spans="1:20" s="80" customFormat="1">
      <c r="A175" s="52" t="s">
        <v>190</v>
      </c>
      <c r="B175" s="53" t="s">
        <v>936</v>
      </c>
      <c r="C175" s="43" t="s">
        <v>387</v>
      </c>
      <c r="D175" s="72">
        <v>80</v>
      </c>
      <c r="E175" s="72">
        <v>80</v>
      </c>
      <c r="F175" s="72">
        <v>80</v>
      </c>
      <c r="G175" s="72">
        <v>80</v>
      </c>
      <c r="H175" s="72">
        <f>SUM('PACC Consolidado'!$D175:$G175)</f>
        <v>320</v>
      </c>
      <c r="I175" s="60">
        <v>4000</v>
      </c>
      <c r="J175" s="44">
        <f t="shared" si="3"/>
        <v>1280000</v>
      </c>
      <c r="K175" s="60"/>
      <c r="L175" s="43"/>
      <c r="M175" s="43"/>
      <c r="N175" s="60"/>
      <c r="O175" s="6"/>
      <c r="T175" s="3"/>
    </row>
    <row r="176" spans="1:20" s="80" customFormat="1">
      <c r="A176" s="82" t="s">
        <v>190</v>
      </c>
      <c r="B176" s="82" t="s">
        <v>1038</v>
      </c>
      <c r="C176" s="6" t="s">
        <v>383</v>
      </c>
      <c r="D176" s="83">
        <v>1</v>
      </c>
      <c r="E176" s="83">
        <v>0</v>
      </c>
      <c r="F176" s="83">
        <v>1</v>
      </c>
      <c r="G176" s="83">
        <v>0</v>
      </c>
      <c r="H176" s="7">
        <f>SUM('PACC Consolidado'!$D176:$G176)</f>
        <v>2</v>
      </c>
      <c r="I176" s="8">
        <v>325</v>
      </c>
      <c r="J176" s="44">
        <f>+H176*I176</f>
        <v>650</v>
      </c>
      <c r="K176" s="8"/>
      <c r="L176" s="6"/>
      <c r="M176" s="6"/>
      <c r="N176" s="8"/>
      <c r="O176" s="6"/>
      <c r="T176" s="3"/>
    </row>
    <row r="177" spans="1:20">
      <c r="A177" s="68" t="s">
        <v>190</v>
      </c>
      <c r="B177" s="52" t="s">
        <v>917</v>
      </c>
      <c r="C177" s="43" t="s">
        <v>385</v>
      </c>
      <c r="D177" s="72">
        <v>50</v>
      </c>
      <c r="E177" s="72">
        <v>50</v>
      </c>
      <c r="F177" s="72">
        <v>50</v>
      </c>
      <c r="G177" s="72">
        <v>50</v>
      </c>
      <c r="H177" s="7">
        <f>SUM('PACC Consolidado'!$D177:$G177)</f>
        <v>200</v>
      </c>
      <c r="I177" s="8">
        <v>17.7</v>
      </c>
      <c r="J177" s="44">
        <f>+H177*I177</f>
        <v>3540</v>
      </c>
      <c r="K177" s="8"/>
      <c r="L177" s="6"/>
      <c r="M177" s="6"/>
      <c r="N177" s="8"/>
      <c r="O177" s="6"/>
      <c r="T177" s="4" t="s">
        <v>281</v>
      </c>
    </row>
    <row r="178" spans="1:20" s="80" customFormat="1">
      <c r="A178" s="68"/>
      <c r="B178" s="52"/>
      <c r="C178" s="43"/>
      <c r="D178" s="72"/>
      <c r="E178" s="72"/>
      <c r="F178" s="72"/>
      <c r="G178" s="72"/>
      <c r="H178" s="7">
        <f>SUM('PACC Consolidado'!$D178:$G178)</f>
        <v>0</v>
      </c>
      <c r="I178" s="8"/>
      <c r="J178" s="44">
        <f>+H178*I178</f>
        <v>0</v>
      </c>
      <c r="K178" s="8"/>
      <c r="L178" s="6"/>
      <c r="M178" s="6"/>
      <c r="N178" s="8"/>
      <c r="O178" s="6"/>
      <c r="T178" s="4"/>
    </row>
    <row r="179" spans="1:20" s="80" customFormat="1">
      <c r="A179" s="82"/>
      <c r="B179" s="82"/>
      <c r="C179" s="6"/>
      <c r="D179" s="83"/>
      <c r="E179" s="83"/>
      <c r="F179" s="83"/>
      <c r="G179" s="83"/>
      <c r="H179" s="7">
        <f>SUM('PACC Consolidado'!$D179:$G179)</f>
        <v>0</v>
      </c>
      <c r="I179" s="8"/>
      <c r="J179" s="44">
        <f>+H179*I179</f>
        <v>0</v>
      </c>
      <c r="K179" s="8"/>
      <c r="L179" s="6"/>
      <c r="M179" s="6"/>
      <c r="N179" s="8"/>
      <c r="O179" s="6"/>
      <c r="T179" s="4"/>
    </row>
    <row r="180" spans="1:20">
      <c r="A180" s="52" t="s">
        <v>192</v>
      </c>
      <c r="B180" s="52" t="s">
        <v>959</v>
      </c>
      <c r="C180" s="43" t="s">
        <v>385</v>
      </c>
      <c r="D180" s="72">
        <v>1</v>
      </c>
      <c r="E180" s="72">
        <v>0</v>
      </c>
      <c r="F180" s="72">
        <v>0</v>
      </c>
      <c r="G180" s="72">
        <v>0</v>
      </c>
      <c r="H180" s="72">
        <f>SUM('PACC Consolidado'!$D180:$G180)</f>
        <v>1</v>
      </c>
      <c r="I180" s="60">
        <v>5000</v>
      </c>
      <c r="J180" s="44">
        <f t="shared" si="3"/>
        <v>5000</v>
      </c>
      <c r="K180" s="59">
        <f>SUM(J180:J182)</f>
        <v>5000</v>
      </c>
      <c r="L180" s="43" t="s">
        <v>18</v>
      </c>
      <c r="M180" s="43" t="s">
        <v>379</v>
      </c>
      <c r="N180" s="59"/>
      <c r="O180" s="45"/>
      <c r="T180" s="4" t="s">
        <v>286</v>
      </c>
    </row>
    <row r="181" spans="1:20">
      <c r="A181" s="86"/>
      <c r="B181" s="86"/>
      <c r="C181" s="87"/>
      <c r="D181" s="88"/>
      <c r="E181" s="88"/>
      <c r="F181" s="88"/>
      <c r="G181" s="88"/>
      <c r="H181" s="89">
        <f>SUM('PACC Consolidado'!$D181:$G181)</f>
        <v>0</v>
      </c>
      <c r="I181" s="90"/>
      <c r="J181" s="91">
        <f>+H181*I181</f>
        <v>0</v>
      </c>
      <c r="K181" s="91"/>
      <c r="L181" s="92"/>
      <c r="M181" s="92"/>
      <c r="N181" s="91"/>
      <c r="O181" s="96"/>
      <c r="T181" s="4" t="s">
        <v>303</v>
      </c>
    </row>
    <row r="182" spans="1:20">
      <c r="A182" s="82"/>
      <c r="B182" s="82"/>
      <c r="C182" s="6"/>
      <c r="D182" s="83"/>
      <c r="E182" s="83"/>
      <c r="F182" s="83"/>
      <c r="G182" s="83"/>
      <c r="H182" s="7">
        <f>SUM('PACC Consolidado'!$D182:$G182)</f>
        <v>0</v>
      </c>
      <c r="I182" s="8"/>
      <c r="J182" s="44">
        <f>+H182*I182</f>
        <v>0</v>
      </c>
      <c r="K182" s="44"/>
      <c r="L182" s="11"/>
      <c r="M182" s="11"/>
      <c r="N182" s="44"/>
      <c r="O182" s="45"/>
      <c r="T182" s="4" t="s">
        <v>305</v>
      </c>
    </row>
    <row r="183" spans="1:20">
      <c r="A183" s="68" t="s">
        <v>193</v>
      </c>
      <c r="B183" s="52" t="s">
        <v>1037</v>
      </c>
      <c r="C183" s="43" t="s">
        <v>385</v>
      </c>
      <c r="D183" s="72">
        <v>3</v>
      </c>
      <c r="E183" s="72">
        <v>1</v>
      </c>
      <c r="F183" s="72">
        <v>1</v>
      </c>
      <c r="G183" s="72">
        <v>1</v>
      </c>
      <c r="H183" s="7">
        <f>SUM('PACC Consolidado'!$D183:$G183)</f>
        <v>6</v>
      </c>
      <c r="I183" s="8">
        <v>1054</v>
      </c>
      <c r="J183" s="44">
        <f>+H183*I183</f>
        <v>6324</v>
      </c>
      <c r="K183" s="44">
        <f>SUM(J183:J189)</f>
        <v>426324</v>
      </c>
      <c r="L183" s="43" t="s">
        <v>18</v>
      </c>
      <c r="M183" s="43" t="s">
        <v>379</v>
      </c>
      <c r="N183" s="44"/>
      <c r="O183" s="45"/>
      <c r="T183" s="4" t="s">
        <v>308</v>
      </c>
    </row>
    <row r="184" spans="1:20" s="80" customFormat="1">
      <c r="A184" s="68" t="s">
        <v>193</v>
      </c>
      <c r="B184" s="52" t="s">
        <v>1002</v>
      </c>
      <c r="C184" s="43" t="s">
        <v>385</v>
      </c>
      <c r="D184" s="72">
        <v>1</v>
      </c>
      <c r="E184" s="72">
        <v>0</v>
      </c>
      <c r="F184" s="72">
        <v>0</v>
      </c>
      <c r="G184" s="72">
        <v>0</v>
      </c>
      <c r="H184" s="72">
        <f>SUM('PACC Consolidado'!$D184:$G184)</f>
        <v>1</v>
      </c>
      <c r="I184" s="60">
        <v>320000</v>
      </c>
      <c r="J184" s="44">
        <f t="shared" si="3"/>
        <v>320000</v>
      </c>
      <c r="K184" s="59"/>
      <c r="L184" s="61"/>
      <c r="M184" s="61"/>
      <c r="N184" s="59"/>
      <c r="O184" s="45"/>
      <c r="T184" s="4"/>
    </row>
    <row r="185" spans="1:20">
      <c r="A185" s="68" t="s">
        <v>193</v>
      </c>
      <c r="B185" s="52" t="s">
        <v>953</v>
      </c>
      <c r="C185" s="43" t="s">
        <v>889</v>
      </c>
      <c r="D185" s="72">
        <v>1</v>
      </c>
      <c r="E185" s="72">
        <v>0</v>
      </c>
      <c r="F185" s="72">
        <v>0</v>
      </c>
      <c r="G185" s="72">
        <v>0</v>
      </c>
      <c r="H185" s="72">
        <f>SUM('PACC Consolidado'!$D185:$G185)</f>
        <v>1</v>
      </c>
      <c r="I185" s="60">
        <v>50000</v>
      </c>
      <c r="J185" s="44">
        <f t="shared" si="3"/>
        <v>50000</v>
      </c>
      <c r="K185" s="59"/>
      <c r="L185" s="61"/>
      <c r="M185" s="61"/>
      <c r="N185" s="59"/>
      <c r="O185" s="45"/>
      <c r="T185" s="4" t="s">
        <v>309</v>
      </c>
    </row>
    <row r="186" spans="1:20">
      <c r="A186" s="68" t="s">
        <v>193</v>
      </c>
      <c r="B186" s="52" t="s">
        <v>1001</v>
      </c>
      <c r="C186" s="43" t="s">
        <v>385</v>
      </c>
      <c r="D186" s="72">
        <v>1</v>
      </c>
      <c r="E186" s="72">
        <v>0</v>
      </c>
      <c r="F186" s="72">
        <v>0</v>
      </c>
      <c r="G186" s="72">
        <v>0</v>
      </c>
      <c r="H186" s="72">
        <f>SUM('PACC Consolidado'!$D186:$G186)</f>
        <v>1</v>
      </c>
      <c r="I186" s="60">
        <v>25000</v>
      </c>
      <c r="J186" s="44">
        <f t="shared" si="3"/>
        <v>25000</v>
      </c>
      <c r="K186" s="59"/>
      <c r="L186" s="61"/>
      <c r="M186" s="61"/>
      <c r="N186" s="59"/>
      <c r="O186" s="45"/>
      <c r="T186" s="4" t="s">
        <v>321</v>
      </c>
    </row>
    <row r="187" spans="1:20">
      <c r="A187" s="68" t="s">
        <v>193</v>
      </c>
      <c r="B187" s="52" t="s">
        <v>865</v>
      </c>
      <c r="C187" s="43" t="s">
        <v>387</v>
      </c>
      <c r="D187" s="72">
        <v>1</v>
      </c>
      <c r="E187" s="72">
        <v>0</v>
      </c>
      <c r="F187" s="72">
        <v>0</v>
      </c>
      <c r="G187" s="72">
        <v>0</v>
      </c>
      <c r="H187" s="72">
        <f>SUM('PACC Consolidado'!$D187:$G187)</f>
        <v>1</v>
      </c>
      <c r="I187" s="60">
        <v>25000</v>
      </c>
      <c r="J187" s="44">
        <f t="shared" ref="J187:J299" si="4">+H187*I187</f>
        <v>25000</v>
      </c>
      <c r="K187" s="59"/>
      <c r="L187" s="61"/>
      <c r="M187" s="61"/>
      <c r="N187" s="59"/>
      <c r="O187" s="45"/>
      <c r="T187" s="4" t="s">
        <v>322</v>
      </c>
    </row>
    <row r="188" spans="1:20" s="80" customFormat="1">
      <c r="A188" s="93"/>
      <c r="B188" s="86"/>
      <c r="C188" s="87"/>
      <c r="D188" s="88"/>
      <c r="E188" s="88"/>
      <c r="F188" s="88"/>
      <c r="G188" s="88"/>
      <c r="H188" s="89">
        <f>SUM('PACC Consolidado'!$D188:$G188)</f>
        <v>0</v>
      </c>
      <c r="I188" s="90"/>
      <c r="J188" s="91">
        <f>+H188*I188</f>
        <v>0</v>
      </c>
      <c r="K188" s="91"/>
      <c r="L188" s="92"/>
      <c r="M188" s="92"/>
      <c r="N188" s="91"/>
      <c r="O188" s="96"/>
      <c r="T188" s="4"/>
    </row>
    <row r="189" spans="1:20" s="80" customFormat="1">
      <c r="A189" s="70"/>
      <c r="B189" s="82"/>
      <c r="C189" s="6"/>
      <c r="D189" s="83"/>
      <c r="E189" s="83"/>
      <c r="F189" s="83"/>
      <c r="G189" s="83"/>
      <c r="H189" s="7">
        <f>SUM('PACC Consolidado'!$D189:$G189)</f>
        <v>0</v>
      </c>
      <c r="I189" s="8"/>
      <c r="J189" s="44">
        <f>+H189*I189</f>
        <v>0</v>
      </c>
      <c r="K189" s="44"/>
      <c r="L189" s="11"/>
      <c r="M189" s="11"/>
      <c r="N189" s="44"/>
      <c r="O189" s="45"/>
      <c r="T189" s="4"/>
    </row>
    <row r="190" spans="1:20" s="80" customFormat="1">
      <c r="A190" s="52" t="s">
        <v>208</v>
      </c>
      <c r="B190" s="52" t="s">
        <v>904</v>
      </c>
      <c r="C190" s="43" t="s">
        <v>511</v>
      </c>
      <c r="D190" s="72">
        <v>10</v>
      </c>
      <c r="E190" s="72">
        <v>0</v>
      </c>
      <c r="F190" s="72">
        <v>0</v>
      </c>
      <c r="G190" s="72">
        <v>0</v>
      </c>
      <c r="H190" s="72">
        <f>SUM('PACC Consolidado'!$D190:$G190)</f>
        <v>10</v>
      </c>
      <c r="I190" s="60">
        <v>71</v>
      </c>
      <c r="J190" s="44">
        <f t="shared" si="4"/>
        <v>710</v>
      </c>
      <c r="K190" s="59">
        <f>SUM(J190:J195)</f>
        <v>40490</v>
      </c>
      <c r="L190" s="43" t="s">
        <v>18</v>
      </c>
      <c r="M190" s="43" t="s">
        <v>379</v>
      </c>
      <c r="N190" s="59"/>
      <c r="O190" s="45"/>
      <c r="T190" s="4"/>
    </row>
    <row r="191" spans="1:20">
      <c r="A191" s="52" t="s">
        <v>208</v>
      </c>
      <c r="B191" s="52" t="s">
        <v>903</v>
      </c>
      <c r="C191" s="43" t="s">
        <v>385</v>
      </c>
      <c r="D191" s="72">
        <v>100</v>
      </c>
      <c r="E191" s="72">
        <v>100</v>
      </c>
      <c r="F191" s="72">
        <v>100</v>
      </c>
      <c r="G191" s="72">
        <v>100</v>
      </c>
      <c r="H191" s="72">
        <f>SUM('PACC Consolidado'!$D191:$G191)</f>
        <v>400</v>
      </c>
      <c r="I191" s="60">
        <v>8.1999999999999993</v>
      </c>
      <c r="J191" s="44">
        <f t="shared" si="4"/>
        <v>3279.9999999999995</v>
      </c>
      <c r="K191" s="60"/>
      <c r="L191" s="43"/>
      <c r="M191" s="43"/>
      <c r="N191" s="60"/>
      <c r="O191" s="6"/>
      <c r="T191" s="4" t="s">
        <v>330</v>
      </c>
    </row>
    <row r="192" spans="1:20" s="50" customFormat="1">
      <c r="A192" s="53" t="s">
        <v>208</v>
      </c>
      <c r="B192" s="52" t="s">
        <v>940</v>
      </c>
      <c r="C192" s="43" t="s">
        <v>385</v>
      </c>
      <c r="D192" s="72">
        <v>450</v>
      </c>
      <c r="E192" s="72">
        <v>450</v>
      </c>
      <c r="F192" s="72">
        <v>450</v>
      </c>
      <c r="G192" s="72">
        <v>450</v>
      </c>
      <c r="H192" s="72">
        <f>SUM('PACC Consolidado'!$D192:$G192)</f>
        <v>1800</v>
      </c>
      <c r="I192" s="60">
        <v>20</v>
      </c>
      <c r="J192" s="44">
        <f t="shared" si="4"/>
        <v>36000</v>
      </c>
      <c r="K192" s="59"/>
      <c r="L192" s="61"/>
      <c r="M192" s="61"/>
      <c r="N192" s="59"/>
      <c r="O192" s="62"/>
      <c r="T192" s="4"/>
    </row>
    <row r="193" spans="1:20">
      <c r="A193" s="53" t="s">
        <v>208</v>
      </c>
      <c r="B193" s="52" t="s">
        <v>501</v>
      </c>
      <c r="C193" s="43" t="s">
        <v>385</v>
      </c>
      <c r="D193" s="72">
        <v>2</v>
      </c>
      <c r="E193" s="72">
        <v>1</v>
      </c>
      <c r="F193" s="72">
        <v>1</v>
      </c>
      <c r="G193" s="72">
        <v>1</v>
      </c>
      <c r="H193" s="7">
        <f>SUM('PACC Consolidado'!$D193:$G193)</f>
        <v>5</v>
      </c>
      <c r="I193" s="60">
        <v>100</v>
      </c>
      <c r="J193" s="44">
        <f>+H193*I193</f>
        <v>500</v>
      </c>
      <c r="K193" s="44"/>
      <c r="L193" s="11"/>
      <c r="M193" s="11"/>
      <c r="N193" s="44"/>
      <c r="O193" s="45"/>
      <c r="T193" s="4" t="s">
        <v>333</v>
      </c>
    </row>
    <row r="194" spans="1:20">
      <c r="A194" s="82"/>
      <c r="B194" s="82"/>
      <c r="C194" s="6"/>
      <c r="D194" s="83"/>
      <c r="E194" s="83"/>
      <c r="F194" s="83"/>
      <c r="G194" s="83"/>
      <c r="H194" s="7">
        <f>SUM('PACC Consolidado'!$D194:$G194)</f>
        <v>0</v>
      </c>
      <c r="I194" s="8"/>
      <c r="J194" s="44">
        <f>+H194*I194</f>
        <v>0</v>
      </c>
      <c r="K194" s="44"/>
      <c r="L194" s="11"/>
      <c r="M194" s="11"/>
      <c r="N194" s="44"/>
      <c r="O194" s="45"/>
      <c r="T194" s="4" t="s">
        <v>341</v>
      </c>
    </row>
    <row r="195" spans="1:20">
      <c r="A195" s="82"/>
      <c r="B195" s="82"/>
      <c r="C195" s="6"/>
      <c r="D195" s="83"/>
      <c r="E195" s="83"/>
      <c r="F195" s="83"/>
      <c r="G195" s="83"/>
      <c r="H195" s="7">
        <f>SUM('PACC Consolidado'!$D195:$G195)</f>
        <v>0</v>
      </c>
      <c r="I195" s="8"/>
      <c r="J195" s="44">
        <f>+H195*I195</f>
        <v>0</v>
      </c>
      <c r="K195" s="44"/>
      <c r="L195" s="11"/>
      <c r="M195" s="11"/>
      <c r="N195" s="44"/>
      <c r="O195" s="45"/>
      <c r="T195" s="4" t="s">
        <v>346</v>
      </c>
    </row>
    <row r="196" spans="1:20" ht="18" customHeight="1">
      <c r="A196" s="52" t="s">
        <v>209</v>
      </c>
      <c r="B196" s="52" t="s">
        <v>930</v>
      </c>
      <c r="C196" s="43" t="s">
        <v>385</v>
      </c>
      <c r="D196" s="72">
        <v>20</v>
      </c>
      <c r="E196" s="72">
        <v>20</v>
      </c>
      <c r="F196" s="72">
        <v>20</v>
      </c>
      <c r="G196" s="72">
        <v>20</v>
      </c>
      <c r="H196" s="72">
        <f>SUM('PACC Consolidado'!$D196:$G196)</f>
        <v>80</v>
      </c>
      <c r="I196" s="60">
        <v>76.7</v>
      </c>
      <c r="J196" s="44">
        <f t="shared" si="4"/>
        <v>6136</v>
      </c>
      <c r="K196" s="60">
        <f>SUM(J196:J208)</f>
        <v>58631.68</v>
      </c>
      <c r="L196" s="43" t="s">
        <v>18</v>
      </c>
      <c r="M196" s="43" t="s">
        <v>379</v>
      </c>
      <c r="N196" s="60"/>
      <c r="O196" s="6"/>
      <c r="T196" s="4" t="s">
        <v>347</v>
      </c>
    </row>
    <row r="197" spans="1:20">
      <c r="A197" s="52" t="s">
        <v>209</v>
      </c>
      <c r="B197" s="52" t="s">
        <v>649</v>
      </c>
      <c r="C197" s="43" t="s">
        <v>385</v>
      </c>
      <c r="D197" s="72">
        <v>25</v>
      </c>
      <c r="E197" s="72">
        <v>0</v>
      </c>
      <c r="F197" s="72">
        <v>25</v>
      </c>
      <c r="G197" s="72">
        <v>0</v>
      </c>
      <c r="H197" s="72">
        <f>SUM('PACC Consolidado'!$D197:$G197)</f>
        <v>50</v>
      </c>
      <c r="I197" s="60">
        <v>35</v>
      </c>
      <c r="J197" s="44">
        <f t="shared" si="4"/>
        <v>1750</v>
      </c>
      <c r="K197" s="59"/>
      <c r="L197" s="61"/>
      <c r="M197" s="61"/>
      <c r="N197" s="59"/>
      <c r="O197" s="45"/>
      <c r="T197" s="4" t="s">
        <v>348</v>
      </c>
    </row>
    <row r="198" spans="1:20">
      <c r="A198" s="52" t="s">
        <v>209</v>
      </c>
      <c r="B198" s="52" t="s">
        <v>470</v>
      </c>
      <c r="C198" s="43" t="s">
        <v>471</v>
      </c>
      <c r="D198" s="72">
        <v>7</v>
      </c>
      <c r="E198" s="72">
        <v>7</v>
      </c>
      <c r="F198" s="72">
        <v>7</v>
      </c>
      <c r="G198" s="72">
        <v>6</v>
      </c>
      <c r="H198" s="72">
        <f>SUM('PACC Consolidado'!$D198:$G198)</f>
        <v>27</v>
      </c>
      <c r="I198" s="60">
        <v>115.64</v>
      </c>
      <c r="J198" s="44">
        <f t="shared" si="4"/>
        <v>3122.28</v>
      </c>
      <c r="K198" s="60"/>
      <c r="L198" s="43"/>
      <c r="M198" s="43"/>
      <c r="N198" s="60"/>
      <c r="O198" s="6"/>
      <c r="T198" s="4" t="s">
        <v>351</v>
      </c>
    </row>
    <row r="199" spans="1:20">
      <c r="A199" s="52" t="s">
        <v>209</v>
      </c>
      <c r="B199" s="52" t="s">
        <v>927</v>
      </c>
      <c r="C199" s="43" t="s">
        <v>465</v>
      </c>
      <c r="D199" s="72">
        <v>25</v>
      </c>
      <c r="E199" s="72">
        <v>25</v>
      </c>
      <c r="F199" s="72">
        <v>25</v>
      </c>
      <c r="G199" s="72">
        <v>25</v>
      </c>
      <c r="H199" s="72">
        <f>SUM('PACC Consolidado'!$D199:$G199)</f>
        <v>100</v>
      </c>
      <c r="I199" s="60">
        <v>165.2</v>
      </c>
      <c r="J199" s="44">
        <f t="shared" si="4"/>
        <v>16520</v>
      </c>
      <c r="K199" s="60"/>
      <c r="L199" s="43"/>
      <c r="M199" s="43"/>
      <c r="N199" s="60"/>
      <c r="O199" s="6"/>
      <c r="T199" s="4" t="s">
        <v>354</v>
      </c>
    </row>
    <row r="200" spans="1:20">
      <c r="A200" s="52" t="s">
        <v>209</v>
      </c>
      <c r="B200" s="52" t="s">
        <v>645</v>
      </c>
      <c r="C200" s="43" t="s">
        <v>385</v>
      </c>
      <c r="D200" s="72">
        <v>3</v>
      </c>
      <c r="E200" s="72">
        <v>3</v>
      </c>
      <c r="F200" s="72">
        <v>3</v>
      </c>
      <c r="G200" s="72">
        <v>3</v>
      </c>
      <c r="H200" s="72">
        <f>SUM('PACC Consolidado'!$D200:$G200)</f>
        <v>12</v>
      </c>
      <c r="I200" s="60">
        <v>100</v>
      </c>
      <c r="J200" s="44">
        <f t="shared" si="4"/>
        <v>1200</v>
      </c>
      <c r="K200" s="59"/>
      <c r="L200" s="61"/>
      <c r="M200" s="61"/>
      <c r="N200" s="59"/>
      <c r="O200" s="45"/>
      <c r="T200" s="4" t="s">
        <v>356</v>
      </c>
    </row>
    <row r="201" spans="1:20">
      <c r="A201" s="52" t="s">
        <v>209</v>
      </c>
      <c r="B201" s="52" t="s">
        <v>478</v>
      </c>
      <c r="C201" s="43" t="s">
        <v>385</v>
      </c>
      <c r="D201" s="72">
        <v>2</v>
      </c>
      <c r="E201" s="72">
        <v>2</v>
      </c>
      <c r="F201" s="72">
        <v>2</v>
      </c>
      <c r="G201" s="72">
        <v>2</v>
      </c>
      <c r="H201" s="72">
        <f>SUM('PACC Consolidado'!$D201:$G201)</f>
        <v>8</v>
      </c>
      <c r="I201" s="60">
        <v>125</v>
      </c>
      <c r="J201" s="44">
        <f t="shared" si="4"/>
        <v>1000</v>
      </c>
      <c r="K201" s="60"/>
      <c r="L201" s="43"/>
      <c r="M201" s="43"/>
      <c r="N201" s="60"/>
      <c r="O201" s="6"/>
      <c r="T201" s="4" t="s">
        <v>358</v>
      </c>
    </row>
    <row r="202" spans="1:20" s="80" customFormat="1">
      <c r="A202" s="52" t="s">
        <v>209</v>
      </c>
      <c r="B202" s="52" t="s">
        <v>1003</v>
      </c>
      <c r="C202" s="43" t="s">
        <v>471</v>
      </c>
      <c r="D202" s="72">
        <v>4</v>
      </c>
      <c r="E202" s="72">
        <v>3</v>
      </c>
      <c r="F202" s="72">
        <v>4</v>
      </c>
      <c r="G202" s="72">
        <v>3</v>
      </c>
      <c r="H202" s="72">
        <f>SUM('PACC Consolidado'!$D202:$G202)</f>
        <v>14</v>
      </c>
      <c r="I202" s="60">
        <v>112.1</v>
      </c>
      <c r="J202" s="44">
        <f t="shared" si="4"/>
        <v>1569.3999999999999</v>
      </c>
      <c r="K202" s="60"/>
      <c r="L202" s="43"/>
      <c r="M202" s="43"/>
      <c r="N202" s="60"/>
      <c r="O202" s="6"/>
      <c r="T202" s="4"/>
    </row>
    <row r="203" spans="1:20">
      <c r="A203" s="52" t="s">
        <v>209</v>
      </c>
      <c r="B203" s="52" t="s">
        <v>1004</v>
      </c>
      <c r="C203" s="43" t="s">
        <v>887</v>
      </c>
      <c r="D203" s="72">
        <v>5</v>
      </c>
      <c r="E203" s="72">
        <v>5</v>
      </c>
      <c r="F203" s="72">
        <v>5</v>
      </c>
      <c r="G203" s="72">
        <v>2</v>
      </c>
      <c r="H203" s="72">
        <f>SUM('PACC Consolidado'!$D203:$G203)</f>
        <v>17</v>
      </c>
      <c r="I203" s="60">
        <v>1054</v>
      </c>
      <c r="J203" s="44">
        <f t="shared" si="4"/>
        <v>17918</v>
      </c>
      <c r="K203" s="59"/>
      <c r="L203" s="61"/>
      <c r="M203" s="61"/>
      <c r="N203" s="59"/>
      <c r="O203" s="45"/>
      <c r="T203" s="4" t="s">
        <v>359</v>
      </c>
    </row>
    <row r="204" spans="1:20" s="80" customFormat="1">
      <c r="A204" s="52" t="s">
        <v>209</v>
      </c>
      <c r="B204" s="52" t="s">
        <v>967</v>
      </c>
      <c r="C204" s="43" t="s">
        <v>385</v>
      </c>
      <c r="D204" s="72">
        <v>12</v>
      </c>
      <c r="E204" s="72">
        <v>0</v>
      </c>
      <c r="F204" s="72">
        <v>12</v>
      </c>
      <c r="G204" s="72">
        <v>0</v>
      </c>
      <c r="H204" s="72">
        <f>SUM('PACC Consolidado'!$D204:$G204)</f>
        <v>24</v>
      </c>
      <c r="I204" s="60">
        <v>189</v>
      </c>
      <c r="J204" s="44">
        <f t="shared" si="4"/>
        <v>4536</v>
      </c>
      <c r="K204" s="60"/>
      <c r="L204" s="43"/>
      <c r="M204" s="43"/>
      <c r="N204" s="60"/>
      <c r="O204" s="6"/>
      <c r="T204" s="4"/>
    </row>
    <row r="205" spans="1:20">
      <c r="A205" s="52" t="s">
        <v>209</v>
      </c>
      <c r="B205" s="52" t="s">
        <v>1005</v>
      </c>
      <c r="C205" s="43" t="s">
        <v>385</v>
      </c>
      <c r="D205" s="72">
        <v>5</v>
      </c>
      <c r="E205" s="72">
        <v>5</v>
      </c>
      <c r="F205" s="72">
        <v>5</v>
      </c>
      <c r="G205" s="72">
        <v>5</v>
      </c>
      <c r="H205" s="72">
        <f>SUM('PACC Consolidado'!$D205:$G205)</f>
        <v>20</v>
      </c>
      <c r="I205" s="60">
        <v>84</v>
      </c>
      <c r="J205" s="44">
        <f t="shared" si="4"/>
        <v>1680</v>
      </c>
      <c r="K205" s="60"/>
      <c r="L205" s="43"/>
      <c r="M205" s="43"/>
      <c r="N205" s="60"/>
      <c r="O205" s="6"/>
      <c r="T205" s="4" t="s">
        <v>361</v>
      </c>
    </row>
    <row r="206" spans="1:20" s="80" customFormat="1">
      <c r="A206" s="52" t="s">
        <v>209</v>
      </c>
      <c r="B206" s="52" t="s">
        <v>502</v>
      </c>
      <c r="C206" s="43" t="s">
        <v>385</v>
      </c>
      <c r="D206" s="72">
        <v>10</v>
      </c>
      <c r="E206" s="72">
        <v>10</v>
      </c>
      <c r="F206" s="72">
        <v>10</v>
      </c>
      <c r="G206" s="72">
        <v>10</v>
      </c>
      <c r="H206" s="72">
        <f>SUM('PACC Consolidado'!$D206:$G206)</f>
        <v>40</v>
      </c>
      <c r="I206" s="60">
        <v>80</v>
      </c>
      <c r="J206" s="44">
        <f t="shared" si="4"/>
        <v>3200</v>
      </c>
      <c r="K206" s="60"/>
      <c r="L206" s="43"/>
      <c r="M206" s="43"/>
      <c r="N206" s="60"/>
      <c r="O206" s="6"/>
      <c r="T206" s="4"/>
    </row>
    <row r="207" spans="1:20" s="80" customFormat="1">
      <c r="A207" s="86"/>
      <c r="B207" s="86"/>
      <c r="C207" s="87"/>
      <c r="D207" s="88"/>
      <c r="E207" s="88"/>
      <c r="F207" s="88"/>
      <c r="G207" s="88"/>
      <c r="H207" s="89">
        <f>SUM('PACC Consolidado'!$D207:$G207)</f>
        <v>0</v>
      </c>
      <c r="I207" s="90"/>
      <c r="J207" s="91">
        <f>+H207*I207</f>
        <v>0</v>
      </c>
      <c r="K207" s="90"/>
      <c r="L207" s="87"/>
      <c r="M207" s="87"/>
      <c r="N207" s="90"/>
      <c r="O207" s="87"/>
      <c r="T207" s="4"/>
    </row>
    <row r="208" spans="1:20" s="80" customFormat="1">
      <c r="A208" s="82"/>
      <c r="B208" s="82"/>
      <c r="C208" s="6"/>
      <c r="D208" s="83"/>
      <c r="E208" s="83"/>
      <c r="F208" s="83"/>
      <c r="G208" s="83"/>
      <c r="H208" s="7">
        <f>SUM('PACC Consolidado'!$D208:$G208)</f>
        <v>0</v>
      </c>
      <c r="I208" s="8"/>
      <c r="J208" s="44">
        <f>+H208*I208</f>
        <v>0</v>
      </c>
      <c r="K208" s="8"/>
      <c r="L208" s="6"/>
      <c r="M208" s="6"/>
      <c r="N208" s="8"/>
      <c r="O208" s="6"/>
      <c r="T208" s="4"/>
    </row>
    <row r="209" spans="1:20" s="80" customFormat="1">
      <c r="A209" s="52" t="s">
        <v>230</v>
      </c>
      <c r="B209" s="52" t="s">
        <v>466</v>
      </c>
      <c r="C209" s="43" t="s">
        <v>882</v>
      </c>
      <c r="D209" s="72">
        <v>375</v>
      </c>
      <c r="E209" s="72">
        <v>375</v>
      </c>
      <c r="F209" s="72">
        <v>375</v>
      </c>
      <c r="G209" s="72">
        <v>375</v>
      </c>
      <c r="H209" s="72">
        <f>SUM('PACC Consolidado'!$D209:$G209)</f>
        <v>1500</v>
      </c>
      <c r="I209" s="60">
        <v>25</v>
      </c>
      <c r="J209" s="44">
        <f t="shared" si="4"/>
        <v>37500</v>
      </c>
      <c r="K209" s="60">
        <f>SUM(J209:J211)</f>
        <v>37500</v>
      </c>
      <c r="L209" s="43" t="s">
        <v>18</v>
      </c>
      <c r="M209" s="43" t="s">
        <v>379</v>
      </c>
      <c r="N209" s="60"/>
      <c r="O209" s="6"/>
      <c r="T209" s="4"/>
    </row>
    <row r="210" spans="1:20">
      <c r="A210" s="86"/>
      <c r="B210" s="86"/>
      <c r="C210" s="87"/>
      <c r="D210" s="88"/>
      <c r="E210" s="88"/>
      <c r="F210" s="88"/>
      <c r="G210" s="88"/>
      <c r="H210" s="89">
        <f>SUM('PACC Consolidado'!$D210:$G210)</f>
        <v>0</v>
      </c>
      <c r="I210" s="90"/>
      <c r="J210" s="91">
        <f>+H210*I210</f>
        <v>0</v>
      </c>
      <c r="K210" s="90"/>
      <c r="L210" s="87"/>
      <c r="M210" s="87"/>
      <c r="N210" s="90"/>
      <c r="O210" s="87"/>
      <c r="T210" s="4" t="s">
        <v>362</v>
      </c>
    </row>
    <row r="211" spans="1:20" s="47" customFormat="1">
      <c r="A211" s="82"/>
      <c r="B211" s="82"/>
      <c r="C211" s="6"/>
      <c r="D211" s="83"/>
      <c r="E211" s="83"/>
      <c r="F211" s="83"/>
      <c r="G211" s="83"/>
      <c r="H211" s="7">
        <f>SUM('PACC Consolidado'!$D211:$G211)</f>
        <v>0</v>
      </c>
      <c r="I211" s="8"/>
      <c r="J211" s="44">
        <f>+H211*I211</f>
        <v>0</v>
      </c>
      <c r="K211" s="8"/>
      <c r="L211" s="6"/>
      <c r="M211" s="6"/>
      <c r="N211" s="8"/>
      <c r="O211" s="6"/>
      <c r="T211" s="4"/>
    </row>
    <row r="212" spans="1:20" s="80" customFormat="1">
      <c r="A212" s="52" t="s">
        <v>233</v>
      </c>
      <c r="B212" s="52" t="s">
        <v>1006</v>
      </c>
      <c r="C212" s="43" t="s">
        <v>465</v>
      </c>
      <c r="D212" s="72">
        <v>0</v>
      </c>
      <c r="E212" s="72">
        <v>40</v>
      </c>
      <c r="F212" s="72">
        <v>0</v>
      </c>
      <c r="G212" s="72">
        <v>0</v>
      </c>
      <c r="H212" s="72">
        <f>SUM('PACC Consolidado'!$D212:$G212)</f>
        <v>40</v>
      </c>
      <c r="I212" s="60">
        <v>1200</v>
      </c>
      <c r="J212" s="44">
        <f t="shared" si="4"/>
        <v>48000</v>
      </c>
      <c r="K212" s="59">
        <f>SUM(J212:J215)</f>
        <v>128000</v>
      </c>
      <c r="L212" s="43" t="s">
        <v>18</v>
      </c>
      <c r="M212" s="43" t="s">
        <v>379</v>
      </c>
      <c r="N212" s="59"/>
      <c r="O212" s="45"/>
      <c r="T212" s="4"/>
    </row>
    <row r="213" spans="1:20" s="80" customFormat="1">
      <c r="A213" s="52" t="s">
        <v>233</v>
      </c>
      <c r="B213" s="52" t="s">
        <v>1043</v>
      </c>
      <c r="C213" s="43" t="s">
        <v>385</v>
      </c>
      <c r="D213" s="72">
        <v>4</v>
      </c>
      <c r="E213" s="72">
        <v>4</v>
      </c>
      <c r="F213" s="72">
        <v>4</v>
      </c>
      <c r="G213" s="72">
        <v>4</v>
      </c>
      <c r="H213" s="7">
        <f>SUM('PACC Consolidado'!$D213:$G213)</f>
        <v>16</v>
      </c>
      <c r="I213" s="8">
        <v>5000</v>
      </c>
      <c r="J213" s="44">
        <f>+H213*I213</f>
        <v>80000</v>
      </c>
      <c r="K213" s="44"/>
      <c r="L213" s="11"/>
      <c r="M213" s="11"/>
      <c r="N213" s="44"/>
      <c r="O213" s="45"/>
      <c r="T213" s="4"/>
    </row>
    <row r="214" spans="1:20" s="80" customFormat="1">
      <c r="A214" s="82"/>
      <c r="B214" s="82"/>
      <c r="C214" s="6"/>
      <c r="D214" s="83"/>
      <c r="E214" s="83"/>
      <c r="F214" s="83"/>
      <c r="G214" s="83"/>
      <c r="H214" s="7">
        <f>SUM('PACC Consolidado'!$D214:$G214)</f>
        <v>0</v>
      </c>
      <c r="I214" s="8"/>
      <c r="J214" s="44">
        <f>+H214*I214</f>
        <v>0</v>
      </c>
      <c r="K214" s="44"/>
      <c r="L214" s="11"/>
      <c r="M214" s="11"/>
      <c r="N214" s="44"/>
      <c r="O214" s="45"/>
      <c r="T214" s="4"/>
    </row>
    <row r="215" spans="1:20" s="80" customFormat="1">
      <c r="A215" s="82"/>
      <c r="B215" s="82"/>
      <c r="C215" s="6"/>
      <c r="D215" s="83"/>
      <c r="E215" s="83"/>
      <c r="F215" s="83"/>
      <c r="G215" s="83"/>
      <c r="H215" s="7">
        <f>SUM('PACC Consolidado'!$D215:$G215)</f>
        <v>0</v>
      </c>
      <c r="I215" s="8"/>
      <c r="J215" s="44">
        <f>+H215*I215</f>
        <v>0</v>
      </c>
      <c r="K215" s="44"/>
      <c r="L215" s="11"/>
      <c r="M215" s="11"/>
      <c r="N215" s="44"/>
      <c r="O215" s="45"/>
      <c r="T215" s="4"/>
    </row>
    <row r="216" spans="1:20" s="80" customFormat="1">
      <c r="A216" s="52" t="s">
        <v>234</v>
      </c>
      <c r="B216" s="52" t="s">
        <v>1007</v>
      </c>
      <c r="C216" s="43" t="s">
        <v>468</v>
      </c>
      <c r="D216" s="72">
        <v>555</v>
      </c>
      <c r="E216" s="72">
        <v>555</v>
      </c>
      <c r="F216" s="72">
        <v>555</v>
      </c>
      <c r="G216" s="72">
        <v>555</v>
      </c>
      <c r="H216" s="72">
        <f>SUM('PACC Consolidado'!$D216:$G216)</f>
        <v>2220</v>
      </c>
      <c r="I216" s="60">
        <v>43</v>
      </c>
      <c r="J216" s="44">
        <f t="shared" si="4"/>
        <v>95460</v>
      </c>
      <c r="K216" s="60">
        <f>SUM(J216:J220)</f>
        <v>261460</v>
      </c>
      <c r="L216" s="43" t="s">
        <v>18</v>
      </c>
      <c r="M216" s="43" t="s">
        <v>379</v>
      </c>
      <c r="N216" s="60"/>
      <c r="O216" s="6"/>
      <c r="T216" s="4"/>
    </row>
    <row r="217" spans="1:20" s="80" customFormat="1">
      <c r="A217" s="52" t="s">
        <v>234</v>
      </c>
      <c r="B217" s="52" t="s">
        <v>447</v>
      </c>
      <c r="C217" s="43" t="s">
        <v>424</v>
      </c>
      <c r="D217" s="72">
        <v>150</v>
      </c>
      <c r="E217" s="72">
        <v>150</v>
      </c>
      <c r="F217" s="72">
        <v>150</v>
      </c>
      <c r="G217" s="72">
        <v>150</v>
      </c>
      <c r="H217" s="72">
        <f>SUM('PACC Consolidado'!$D217:$G217)</f>
        <v>600</v>
      </c>
      <c r="I217" s="60">
        <v>210</v>
      </c>
      <c r="J217" s="44">
        <f t="shared" si="4"/>
        <v>126000</v>
      </c>
      <c r="K217" s="60"/>
      <c r="L217" s="43"/>
      <c r="M217" s="43"/>
      <c r="N217" s="60"/>
      <c r="O217" s="6"/>
      <c r="T217" s="4"/>
    </row>
    <row r="218" spans="1:20" s="47" customFormat="1">
      <c r="A218" s="52" t="s">
        <v>234</v>
      </c>
      <c r="B218" s="52" t="s">
        <v>1042</v>
      </c>
      <c r="C218" s="43" t="s">
        <v>385</v>
      </c>
      <c r="D218" s="72">
        <v>0</v>
      </c>
      <c r="E218" s="72">
        <v>0</v>
      </c>
      <c r="F218" s="72">
        <v>0</v>
      </c>
      <c r="G218" s="72">
        <v>40</v>
      </c>
      <c r="H218" s="7">
        <f>SUM('PACC Consolidado'!$D218:$G218)</f>
        <v>40</v>
      </c>
      <c r="I218" s="8">
        <v>1000</v>
      </c>
      <c r="J218" s="44">
        <f t="shared" ref="J218:J223" si="5">+H218*I218</f>
        <v>40000</v>
      </c>
      <c r="K218" s="8"/>
      <c r="L218" s="6"/>
      <c r="M218" s="6"/>
      <c r="N218" s="8"/>
      <c r="O218" s="6"/>
      <c r="T218" s="4"/>
    </row>
    <row r="219" spans="1:20">
      <c r="A219" s="86"/>
      <c r="B219" s="86"/>
      <c r="C219" s="87"/>
      <c r="D219" s="88"/>
      <c r="E219" s="88"/>
      <c r="F219" s="88"/>
      <c r="G219" s="88"/>
      <c r="H219" s="89">
        <f>SUM('PACC Consolidado'!$D219:$G219)</f>
        <v>0</v>
      </c>
      <c r="I219" s="90"/>
      <c r="J219" s="91">
        <f>+H219*I219</f>
        <v>0</v>
      </c>
      <c r="K219" s="90"/>
      <c r="L219" s="87"/>
      <c r="M219" s="87"/>
      <c r="N219" s="90"/>
      <c r="O219" s="87"/>
      <c r="T219" s="4" t="s">
        <v>363</v>
      </c>
    </row>
    <row r="220" spans="1:20">
      <c r="A220" s="82"/>
      <c r="B220" s="82"/>
      <c r="C220" s="6"/>
      <c r="D220" s="83"/>
      <c r="E220" s="83"/>
      <c r="F220" s="83"/>
      <c r="G220" s="83"/>
      <c r="H220" s="7">
        <f>SUM('PACC Consolidado'!$D220:$G220)</f>
        <v>0</v>
      </c>
      <c r="I220" s="8"/>
      <c r="J220" s="44">
        <f t="shared" si="5"/>
        <v>0</v>
      </c>
      <c r="K220" s="8"/>
      <c r="L220" s="6"/>
      <c r="M220" s="6"/>
      <c r="N220" s="8"/>
      <c r="O220" s="6"/>
      <c r="T220" s="4" t="s">
        <v>364</v>
      </c>
    </row>
    <row r="221" spans="1:20">
      <c r="A221" s="6" t="s">
        <v>237</v>
      </c>
      <c r="B221" s="52" t="s">
        <v>902</v>
      </c>
      <c r="C221" s="43" t="s">
        <v>789</v>
      </c>
      <c r="D221" s="72">
        <v>5</v>
      </c>
      <c r="E221" s="72">
        <v>3</v>
      </c>
      <c r="F221" s="72">
        <v>5</v>
      </c>
      <c r="G221" s="72">
        <v>3</v>
      </c>
      <c r="H221" s="7">
        <f>SUM('PACC Consolidado'!$D221:$G221)</f>
        <v>16</v>
      </c>
      <c r="I221" s="8">
        <v>59</v>
      </c>
      <c r="J221" s="44">
        <f t="shared" si="5"/>
        <v>944</v>
      </c>
      <c r="K221" s="8">
        <f>SUM(J221:J223)</f>
        <v>944</v>
      </c>
      <c r="L221" s="43" t="s">
        <v>18</v>
      </c>
      <c r="M221" s="43" t="s">
        <v>379</v>
      </c>
      <c r="N221" s="8"/>
      <c r="O221" s="6"/>
      <c r="T221" s="4" t="s">
        <v>365</v>
      </c>
    </row>
    <row r="222" spans="1:20">
      <c r="A222" s="82"/>
      <c r="B222" s="82"/>
      <c r="C222" s="6"/>
      <c r="D222" s="83"/>
      <c r="E222" s="83"/>
      <c r="F222" s="83"/>
      <c r="G222" s="83"/>
      <c r="H222" s="7">
        <f>SUM('PACC Consolidado'!$D222:$G222)</f>
        <v>0</v>
      </c>
      <c r="I222" s="8"/>
      <c r="J222" s="44">
        <f t="shared" si="5"/>
        <v>0</v>
      </c>
      <c r="K222" s="8"/>
      <c r="L222" s="6"/>
      <c r="M222" s="6"/>
      <c r="N222" s="8"/>
      <c r="O222" s="6"/>
      <c r="T222" s="4" t="s">
        <v>369</v>
      </c>
    </row>
    <row r="223" spans="1:20" s="80" customFormat="1">
      <c r="A223" s="82"/>
      <c r="B223" s="82"/>
      <c r="C223" s="6"/>
      <c r="D223" s="83"/>
      <c r="E223" s="83"/>
      <c r="F223" s="83"/>
      <c r="G223" s="83"/>
      <c r="H223" s="7">
        <f>SUM('PACC Consolidado'!$D223:$G223)</f>
        <v>0</v>
      </c>
      <c r="I223" s="8"/>
      <c r="J223" s="44">
        <f t="shared" si="5"/>
        <v>0</v>
      </c>
      <c r="K223" s="8"/>
      <c r="L223" s="6"/>
      <c r="M223" s="6"/>
      <c r="N223" s="8"/>
      <c r="O223" s="6"/>
      <c r="T223" s="4"/>
    </row>
    <row r="224" spans="1:20" s="80" customFormat="1">
      <c r="A224" s="52" t="s">
        <v>254</v>
      </c>
      <c r="B224" s="52" t="s">
        <v>1008</v>
      </c>
      <c r="C224" s="43" t="s">
        <v>385</v>
      </c>
      <c r="D224" s="72">
        <v>0</v>
      </c>
      <c r="E224" s="72">
        <v>4</v>
      </c>
      <c r="F224" s="72">
        <v>0</v>
      </c>
      <c r="G224" s="72">
        <v>0</v>
      </c>
      <c r="H224" s="72">
        <f>SUM('PACC Consolidado'!$D224:$G224)</f>
        <v>4</v>
      </c>
      <c r="I224" s="60">
        <v>5000</v>
      </c>
      <c r="J224" s="44">
        <f t="shared" si="4"/>
        <v>20000</v>
      </c>
      <c r="K224" s="59">
        <f>SUM(J224:J231)</f>
        <v>472260</v>
      </c>
      <c r="L224" s="43" t="s">
        <v>18</v>
      </c>
      <c r="M224" s="43" t="s">
        <v>379</v>
      </c>
      <c r="N224" s="59"/>
      <c r="O224" s="45"/>
      <c r="T224" s="4"/>
    </row>
    <row r="225" spans="1:20" s="80" customFormat="1">
      <c r="A225" s="52" t="s">
        <v>254</v>
      </c>
      <c r="B225" s="52" t="s">
        <v>744</v>
      </c>
      <c r="C225" s="43" t="s">
        <v>417</v>
      </c>
      <c r="D225" s="72">
        <v>4</v>
      </c>
      <c r="E225" s="72">
        <v>0</v>
      </c>
      <c r="F225" s="72">
        <v>1</v>
      </c>
      <c r="G225" s="72">
        <v>0</v>
      </c>
      <c r="H225" s="72">
        <f>SUM('PACC Consolidado'!$D225:$G225)</f>
        <v>5</v>
      </c>
      <c r="I225" s="60">
        <v>50000</v>
      </c>
      <c r="J225" s="44">
        <f t="shared" si="4"/>
        <v>250000</v>
      </c>
      <c r="K225" s="60"/>
      <c r="L225" s="43"/>
      <c r="M225" s="43"/>
      <c r="N225" s="60"/>
      <c r="O225" s="6"/>
      <c r="T225" s="4"/>
    </row>
    <row r="226" spans="1:20">
      <c r="A226" s="52" t="s">
        <v>254</v>
      </c>
      <c r="B226" s="52" t="s">
        <v>815</v>
      </c>
      <c r="C226" s="43" t="s">
        <v>385</v>
      </c>
      <c r="D226" s="72">
        <v>1</v>
      </c>
      <c r="E226" s="72">
        <v>0</v>
      </c>
      <c r="F226" s="72">
        <v>0</v>
      </c>
      <c r="G226" s="72">
        <v>0</v>
      </c>
      <c r="H226" s="72">
        <f>SUM('PACC Consolidado'!$D226:$G226)</f>
        <v>1</v>
      </c>
      <c r="I226" s="60">
        <v>8260</v>
      </c>
      <c r="J226" s="44">
        <f t="shared" si="4"/>
        <v>8260</v>
      </c>
      <c r="K226" s="59"/>
      <c r="L226" s="61"/>
      <c r="M226" s="61"/>
      <c r="N226" s="59"/>
      <c r="O226" s="45"/>
      <c r="T226" s="4" t="s">
        <v>370</v>
      </c>
    </row>
    <row r="227" spans="1:20" s="80" customFormat="1">
      <c r="A227" s="52" t="s">
        <v>254</v>
      </c>
      <c r="B227" s="52" t="s">
        <v>932</v>
      </c>
      <c r="C227" s="43" t="s">
        <v>385</v>
      </c>
      <c r="D227" s="72">
        <v>1</v>
      </c>
      <c r="E227" s="72">
        <v>0</v>
      </c>
      <c r="F227" s="72">
        <v>0</v>
      </c>
      <c r="G227" s="72">
        <v>0</v>
      </c>
      <c r="H227" s="72">
        <f>SUM('PACC Consolidado'!$D227:$G227)</f>
        <v>1</v>
      </c>
      <c r="I227" s="60">
        <v>6000</v>
      </c>
      <c r="J227" s="44">
        <f t="shared" si="4"/>
        <v>6000</v>
      </c>
      <c r="K227" s="59"/>
      <c r="L227" s="61"/>
      <c r="M227" s="61"/>
      <c r="N227" s="59"/>
      <c r="O227" s="45"/>
      <c r="T227" s="4"/>
    </row>
    <row r="228" spans="1:20" s="80" customFormat="1">
      <c r="A228" s="52" t="s">
        <v>254</v>
      </c>
      <c r="B228" s="52" t="s">
        <v>445</v>
      </c>
      <c r="C228" s="43" t="s">
        <v>417</v>
      </c>
      <c r="D228" s="72">
        <v>3</v>
      </c>
      <c r="E228" s="72">
        <v>1</v>
      </c>
      <c r="F228" s="72">
        <v>0</v>
      </c>
      <c r="G228" s="72">
        <v>0</v>
      </c>
      <c r="H228" s="72">
        <f>SUM('PACC Consolidado'!$D228:$G228)</f>
        <v>4</v>
      </c>
      <c r="I228" s="60">
        <v>45000</v>
      </c>
      <c r="J228" s="44">
        <f t="shared" si="4"/>
        <v>180000</v>
      </c>
      <c r="K228" s="60"/>
      <c r="L228" s="43"/>
      <c r="M228" s="43"/>
      <c r="N228" s="60"/>
      <c r="O228" s="6"/>
      <c r="T228" s="4"/>
    </row>
    <row r="229" spans="1:20" s="80" customFormat="1">
      <c r="A229" s="52" t="s">
        <v>254</v>
      </c>
      <c r="B229" s="52" t="s">
        <v>644</v>
      </c>
      <c r="C229" s="43" t="s">
        <v>385</v>
      </c>
      <c r="D229" s="72">
        <v>2</v>
      </c>
      <c r="E229" s="72">
        <v>0</v>
      </c>
      <c r="F229" s="72">
        <v>0</v>
      </c>
      <c r="G229" s="72">
        <v>0</v>
      </c>
      <c r="H229" s="7">
        <f>SUM('PACC Consolidado'!$D229:$G229)</f>
        <v>2</v>
      </c>
      <c r="I229" s="8">
        <v>4000</v>
      </c>
      <c r="J229" s="44">
        <f>+H229*I229</f>
        <v>8000</v>
      </c>
      <c r="K229" s="8"/>
      <c r="L229" s="6"/>
      <c r="M229" s="6"/>
      <c r="N229" s="8"/>
      <c r="O229" s="6"/>
      <c r="T229" s="4"/>
    </row>
    <row r="230" spans="1:20" s="80" customFormat="1">
      <c r="A230" s="82"/>
      <c r="B230" s="82"/>
      <c r="C230" s="6"/>
      <c r="D230" s="83"/>
      <c r="E230" s="83"/>
      <c r="F230" s="83"/>
      <c r="G230" s="83"/>
      <c r="H230" s="7">
        <f>SUM('PACC Consolidado'!$D230:$G230)</f>
        <v>0</v>
      </c>
      <c r="I230" s="8"/>
      <c r="J230" s="44">
        <f>+H230*I230</f>
        <v>0</v>
      </c>
      <c r="K230" s="8"/>
      <c r="L230" s="6"/>
      <c r="M230" s="6"/>
      <c r="N230" s="8"/>
      <c r="O230" s="6"/>
      <c r="T230" s="4"/>
    </row>
    <row r="231" spans="1:20">
      <c r="A231" s="82"/>
      <c r="B231" s="82"/>
      <c r="C231" s="6"/>
      <c r="D231" s="83"/>
      <c r="E231" s="83"/>
      <c r="F231" s="83"/>
      <c r="G231" s="83"/>
      <c r="H231" s="7">
        <f>SUM('PACC Consolidado'!$D231:$G231)</f>
        <v>0</v>
      </c>
      <c r="I231" s="8"/>
      <c r="J231" s="44">
        <f>+H231*I231</f>
        <v>0</v>
      </c>
      <c r="K231" s="8"/>
      <c r="L231" s="6"/>
      <c r="M231" s="6"/>
      <c r="N231" s="8"/>
      <c r="O231" s="6"/>
      <c r="T231" s="4" t="s">
        <v>371</v>
      </c>
    </row>
    <row r="232" spans="1:20">
      <c r="A232" s="52" t="s">
        <v>255</v>
      </c>
      <c r="B232" s="52" t="s">
        <v>933</v>
      </c>
      <c r="C232" s="43" t="s">
        <v>424</v>
      </c>
      <c r="D232" s="72">
        <v>11</v>
      </c>
      <c r="E232" s="72">
        <v>11</v>
      </c>
      <c r="F232" s="72">
        <v>11</v>
      </c>
      <c r="G232" s="72">
        <v>11</v>
      </c>
      <c r="H232" s="72">
        <f>SUM('PACC Consolidado'!$D232:$G232)</f>
        <v>44</v>
      </c>
      <c r="I232" s="60">
        <v>56.64</v>
      </c>
      <c r="J232" s="44">
        <f t="shared" si="4"/>
        <v>2492.16</v>
      </c>
      <c r="K232" s="60">
        <f>SUM(J232:J236)</f>
        <v>5427.16</v>
      </c>
      <c r="L232" s="43" t="s">
        <v>18</v>
      </c>
      <c r="M232" s="43" t="s">
        <v>379</v>
      </c>
      <c r="N232" s="60"/>
      <c r="O232" s="6"/>
    </row>
    <row r="233" spans="1:20">
      <c r="A233" s="6" t="s">
        <v>255</v>
      </c>
      <c r="B233" s="52" t="s">
        <v>531</v>
      </c>
      <c r="C233" s="43" t="s">
        <v>529</v>
      </c>
      <c r="D233" s="72">
        <v>2</v>
      </c>
      <c r="E233" s="72">
        <v>1</v>
      </c>
      <c r="F233" s="72">
        <v>1</v>
      </c>
      <c r="G233" s="72">
        <v>1</v>
      </c>
      <c r="H233" s="7">
        <f>SUM('PACC Consolidado'!$D233:$G233)</f>
        <v>5</v>
      </c>
      <c r="I233" s="8">
        <v>87</v>
      </c>
      <c r="J233" s="44">
        <f>+H233*I233</f>
        <v>435</v>
      </c>
      <c r="K233" s="8"/>
      <c r="L233" s="6"/>
      <c r="M233" s="6"/>
      <c r="N233" s="8"/>
      <c r="O233" s="6"/>
    </row>
    <row r="234" spans="1:20" s="80" customFormat="1">
      <c r="A234" s="6" t="s">
        <v>255</v>
      </c>
      <c r="B234" s="52" t="s">
        <v>688</v>
      </c>
      <c r="C234" s="43" t="s">
        <v>888</v>
      </c>
      <c r="D234" s="72">
        <v>5</v>
      </c>
      <c r="E234" s="72">
        <v>0</v>
      </c>
      <c r="F234" s="72">
        <v>0</v>
      </c>
      <c r="G234" s="72">
        <v>0</v>
      </c>
      <c r="H234" s="7">
        <f>SUM('PACC Consolidado'!$D234:$G234)</f>
        <v>5</v>
      </c>
      <c r="I234" s="8">
        <v>500</v>
      </c>
      <c r="J234" s="44">
        <f>+H234*I234</f>
        <v>2500</v>
      </c>
      <c r="K234" s="8"/>
      <c r="L234" s="6"/>
      <c r="M234" s="6"/>
      <c r="N234" s="8"/>
      <c r="O234" s="6"/>
    </row>
    <row r="235" spans="1:20">
      <c r="A235" s="82"/>
      <c r="B235" s="82"/>
      <c r="C235" s="6"/>
      <c r="D235" s="83"/>
      <c r="E235" s="83"/>
      <c r="F235" s="83"/>
      <c r="G235" s="83"/>
      <c r="H235" s="7">
        <f>SUM('PACC Consolidado'!$D235:$G235)</f>
        <v>0</v>
      </c>
      <c r="I235" s="8"/>
      <c r="J235" s="44">
        <f>+H235*I235</f>
        <v>0</v>
      </c>
      <c r="K235" s="8"/>
      <c r="L235" s="6"/>
      <c r="M235" s="6"/>
      <c r="N235" s="8"/>
      <c r="O235" s="6"/>
    </row>
    <row r="236" spans="1:20">
      <c r="A236" s="82"/>
      <c r="B236" s="82"/>
      <c r="C236" s="6"/>
      <c r="D236" s="83"/>
      <c r="E236" s="83"/>
      <c r="F236" s="83"/>
      <c r="G236" s="83"/>
      <c r="H236" s="7">
        <f>SUM('PACC Consolidado'!$D236:$G236)</f>
        <v>0</v>
      </c>
      <c r="I236" s="8"/>
      <c r="J236" s="44">
        <f>+H236*I236</f>
        <v>0</v>
      </c>
      <c r="K236" s="8"/>
      <c r="L236" s="6"/>
      <c r="M236" s="6"/>
      <c r="N236" s="8"/>
      <c r="O236" s="6"/>
    </row>
    <row r="237" spans="1:20" s="80" customFormat="1">
      <c r="A237" s="52" t="s">
        <v>258</v>
      </c>
      <c r="B237" s="52" t="s">
        <v>491</v>
      </c>
      <c r="C237" s="43" t="s">
        <v>385</v>
      </c>
      <c r="D237" s="72">
        <v>4</v>
      </c>
      <c r="E237" s="72">
        <v>0</v>
      </c>
      <c r="F237" s="72">
        <v>0</v>
      </c>
      <c r="G237" s="72">
        <v>0</v>
      </c>
      <c r="H237" s="72">
        <f>SUM('PACC Consolidado'!$D237:$G237)</f>
        <v>4</v>
      </c>
      <c r="I237" s="60">
        <v>236</v>
      </c>
      <c r="J237" s="44">
        <f t="shared" si="4"/>
        <v>944</v>
      </c>
      <c r="K237" s="60">
        <f>SUM(J237:J241)</f>
        <v>489444</v>
      </c>
      <c r="L237" s="43" t="s">
        <v>18</v>
      </c>
      <c r="M237" s="43" t="s">
        <v>379</v>
      </c>
      <c r="N237" s="60"/>
      <c r="O237" s="6"/>
    </row>
    <row r="238" spans="1:20">
      <c r="A238" s="52" t="s">
        <v>258</v>
      </c>
      <c r="B238" s="53" t="s">
        <v>892</v>
      </c>
      <c r="C238" s="43" t="s">
        <v>385</v>
      </c>
      <c r="D238" s="72">
        <v>100</v>
      </c>
      <c r="E238" s="72">
        <v>200</v>
      </c>
      <c r="F238" s="72">
        <v>100</v>
      </c>
      <c r="G238" s="72">
        <v>300</v>
      </c>
      <c r="H238" s="72">
        <f>SUM('PACC Consolidado'!$D238:$G238)</f>
        <v>700</v>
      </c>
      <c r="I238" s="60">
        <v>295</v>
      </c>
      <c r="J238" s="44">
        <f t="shared" si="4"/>
        <v>206500</v>
      </c>
      <c r="K238" s="59"/>
      <c r="L238" s="61"/>
      <c r="M238" s="61"/>
      <c r="N238" s="59"/>
      <c r="O238" s="45"/>
    </row>
    <row r="239" spans="1:20" s="80" customFormat="1">
      <c r="A239" s="52" t="s">
        <v>258</v>
      </c>
      <c r="B239" s="53" t="s">
        <v>1009</v>
      </c>
      <c r="C239" s="43" t="s">
        <v>385</v>
      </c>
      <c r="D239" s="72">
        <v>0</v>
      </c>
      <c r="E239" s="72">
        <v>47</v>
      </c>
      <c r="F239" s="72">
        <v>0</v>
      </c>
      <c r="G239" s="72">
        <v>0</v>
      </c>
      <c r="H239" s="72">
        <f>SUM('PACC Consolidado'!$D239:$G239)</f>
        <v>47</v>
      </c>
      <c r="I239" s="60">
        <v>6000</v>
      </c>
      <c r="J239" s="44">
        <f t="shared" si="4"/>
        <v>282000</v>
      </c>
      <c r="K239" s="59"/>
      <c r="L239" s="61"/>
      <c r="M239" s="61"/>
      <c r="N239" s="59"/>
      <c r="O239" s="45"/>
    </row>
    <row r="240" spans="1:20">
      <c r="A240" s="86"/>
      <c r="B240" s="86"/>
      <c r="C240" s="87"/>
      <c r="D240" s="88"/>
      <c r="E240" s="88"/>
      <c r="F240" s="88"/>
      <c r="G240" s="88"/>
      <c r="H240" s="89">
        <f>SUM('PACC Consolidado'!$D240:$G240)</f>
        <v>0</v>
      </c>
      <c r="I240" s="90"/>
      <c r="J240" s="91">
        <f>+H240*I240</f>
        <v>0</v>
      </c>
      <c r="K240" s="91"/>
      <c r="L240" s="92"/>
      <c r="M240" s="92"/>
      <c r="N240" s="91"/>
      <c r="O240" s="96"/>
    </row>
    <row r="241" spans="1:15">
      <c r="A241" s="82"/>
      <c r="B241" s="82"/>
      <c r="C241" s="6"/>
      <c r="D241" s="83"/>
      <c r="E241" s="83"/>
      <c r="F241" s="83"/>
      <c r="G241" s="83"/>
      <c r="H241" s="7">
        <f>SUM('PACC Consolidado'!$D241:$G241)</f>
        <v>0</v>
      </c>
      <c r="I241" s="8"/>
      <c r="J241" s="44">
        <f>+H241*I241</f>
        <v>0</v>
      </c>
      <c r="K241" s="44"/>
      <c r="L241" s="11"/>
      <c r="M241" s="11"/>
      <c r="N241" s="44"/>
      <c r="O241" s="45"/>
    </row>
    <row r="242" spans="1:15">
      <c r="A242" s="52" t="s">
        <v>260</v>
      </c>
      <c r="B242" s="52" t="s">
        <v>1044</v>
      </c>
      <c r="C242" s="43" t="s">
        <v>385</v>
      </c>
      <c r="D242" s="72">
        <v>0</v>
      </c>
      <c r="E242" s="72">
        <v>40</v>
      </c>
      <c r="F242" s="72">
        <v>0</v>
      </c>
      <c r="G242" s="72">
        <v>40</v>
      </c>
      <c r="H242" s="72">
        <f>SUM('PACC Consolidado'!$D242:$G242)</f>
        <v>80</v>
      </c>
      <c r="I242" s="60">
        <v>206.5</v>
      </c>
      <c r="J242" s="44">
        <f t="shared" si="4"/>
        <v>16520</v>
      </c>
      <c r="K242" s="60">
        <f>SUM(J242:J248)</f>
        <v>22520</v>
      </c>
      <c r="L242" s="43"/>
      <c r="M242" s="43"/>
      <c r="N242" s="60"/>
      <c r="O242" s="6"/>
    </row>
    <row r="243" spans="1:15">
      <c r="A243" s="52" t="s">
        <v>260</v>
      </c>
      <c r="B243" s="52" t="s">
        <v>1010</v>
      </c>
      <c r="C243" s="43" t="s">
        <v>385</v>
      </c>
      <c r="D243" s="72">
        <v>0</v>
      </c>
      <c r="E243" s="72">
        <v>3</v>
      </c>
      <c r="F243" s="72">
        <v>0</v>
      </c>
      <c r="G243" s="72">
        <v>0</v>
      </c>
      <c r="H243" s="72">
        <f>SUM('PACC Consolidado'!$D243:$G243)</f>
        <v>3</v>
      </c>
      <c r="I243" s="60">
        <v>2000</v>
      </c>
      <c r="J243" s="44">
        <f t="shared" si="4"/>
        <v>6000</v>
      </c>
      <c r="K243" s="59"/>
      <c r="L243" s="43" t="s">
        <v>18</v>
      </c>
      <c r="M243" s="43" t="s">
        <v>379</v>
      </c>
      <c r="N243" s="59"/>
      <c r="O243" s="45"/>
    </row>
    <row r="244" spans="1:15" s="80" customFormat="1">
      <c r="A244" s="86"/>
      <c r="B244" s="86"/>
      <c r="C244" s="87"/>
      <c r="D244" s="88"/>
      <c r="E244" s="88"/>
      <c r="F244" s="88"/>
      <c r="G244" s="88"/>
      <c r="H244" s="89">
        <f>SUM('PACC Consolidado'!$D244:$G244)</f>
        <v>0</v>
      </c>
      <c r="I244" s="90"/>
      <c r="J244" s="91">
        <f>+H244*I244</f>
        <v>0</v>
      </c>
      <c r="K244" s="91"/>
      <c r="L244" s="92"/>
      <c r="M244" s="92"/>
      <c r="N244" s="91"/>
      <c r="O244" s="96"/>
    </row>
    <row r="245" spans="1:15">
      <c r="A245" s="82"/>
      <c r="B245" s="82"/>
      <c r="C245" s="6"/>
      <c r="D245" s="83"/>
      <c r="E245" s="83"/>
      <c r="F245" s="83"/>
      <c r="G245" s="83"/>
      <c r="H245" s="7">
        <f>SUM('PACC Consolidado'!$D245:$G245)</f>
        <v>0</v>
      </c>
      <c r="I245" s="8"/>
      <c r="J245" s="44">
        <f>+H245*I245</f>
        <v>0</v>
      </c>
      <c r="K245" s="44"/>
      <c r="L245" s="11"/>
      <c r="M245" s="11"/>
      <c r="N245" s="44"/>
      <c r="O245" s="45"/>
    </row>
    <row r="246" spans="1:15">
      <c r="A246" s="68"/>
      <c r="B246" s="52"/>
      <c r="C246" s="43"/>
      <c r="D246" s="72"/>
      <c r="E246" s="72"/>
      <c r="F246" s="72"/>
      <c r="G246" s="72"/>
      <c r="H246" s="72">
        <f>SUM('PACC Consolidado'!$D246:$G246)</f>
        <v>0</v>
      </c>
      <c r="I246" s="60"/>
      <c r="J246" s="44">
        <f t="shared" si="4"/>
        <v>0</v>
      </c>
      <c r="K246" s="59"/>
      <c r="L246" s="61"/>
      <c r="M246" s="61"/>
      <c r="N246" s="59"/>
      <c r="O246" s="45"/>
    </row>
    <row r="247" spans="1:15" s="80" customFormat="1">
      <c r="A247" s="93"/>
      <c r="B247" s="86"/>
      <c r="C247" s="87"/>
      <c r="D247" s="88"/>
      <c r="E247" s="88"/>
      <c r="F247" s="88"/>
      <c r="G247" s="88"/>
      <c r="H247" s="89">
        <f>SUM('PACC Consolidado'!$D247:$G247)</f>
        <v>0</v>
      </c>
      <c r="I247" s="90"/>
      <c r="J247" s="91">
        <f>+H247*I247</f>
        <v>0</v>
      </c>
      <c r="K247" s="91"/>
      <c r="L247" s="92"/>
      <c r="M247" s="92"/>
      <c r="N247" s="91"/>
      <c r="O247" s="96"/>
    </row>
    <row r="248" spans="1:15">
      <c r="A248" s="70"/>
      <c r="B248" s="82"/>
      <c r="C248" s="6"/>
      <c r="D248" s="83"/>
      <c r="E248" s="83"/>
      <c r="F248" s="83"/>
      <c r="G248" s="83"/>
      <c r="H248" s="7">
        <f>SUM('PACC Consolidado'!$D248:$G248)</f>
        <v>0</v>
      </c>
      <c r="I248" s="8"/>
      <c r="J248" s="44">
        <f>+H248*I248</f>
        <v>0</v>
      </c>
      <c r="K248" s="44"/>
      <c r="L248" s="11"/>
      <c r="M248" s="11"/>
      <c r="N248" s="44"/>
      <c r="O248" s="45"/>
    </row>
    <row r="249" spans="1:15" s="80" customFormat="1">
      <c r="A249" s="68" t="s">
        <v>268</v>
      </c>
      <c r="B249" s="52" t="s">
        <v>1012</v>
      </c>
      <c r="C249" s="43" t="s">
        <v>391</v>
      </c>
      <c r="D249" s="72">
        <v>2</v>
      </c>
      <c r="E249" s="72">
        <v>0</v>
      </c>
      <c r="F249" s="72">
        <v>0</v>
      </c>
      <c r="G249" s="72">
        <v>0</v>
      </c>
      <c r="H249" s="72">
        <f>SUM('PACC Consolidado'!$D249:$G249)</f>
        <v>2</v>
      </c>
      <c r="I249" s="60">
        <v>5000</v>
      </c>
      <c r="J249" s="44">
        <f t="shared" si="4"/>
        <v>10000</v>
      </c>
      <c r="K249" s="59">
        <f>SUM(J249:J254)</f>
        <v>100640</v>
      </c>
      <c r="L249" s="43" t="s">
        <v>18</v>
      </c>
      <c r="M249" s="43" t="s">
        <v>379</v>
      </c>
      <c r="N249" s="59"/>
      <c r="O249" s="45"/>
    </row>
    <row r="250" spans="1:15">
      <c r="A250" s="68" t="s">
        <v>268</v>
      </c>
      <c r="B250" s="52" t="s">
        <v>1013</v>
      </c>
      <c r="C250" s="43" t="s">
        <v>385</v>
      </c>
      <c r="D250" s="72">
        <v>2</v>
      </c>
      <c r="E250" s="72">
        <v>2</v>
      </c>
      <c r="F250" s="72">
        <v>2</v>
      </c>
      <c r="G250" s="72">
        <v>2</v>
      </c>
      <c r="H250" s="72">
        <f>SUM('PACC Consolidado'!$D250:$G250)</f>
        <v>8</v>
      </c>
      <c r="I250" s="60">
        <v>2715</v>
      </c>
      <c r="J250" s="44">
        <f t="shared" si="4"/>
        <v>21720</v>
      </c>
      <c r="K250" s="60"/>
      <c r="L250" s="43"/>
      <c r="M250" s="43"/>
      <c r="N250" s="60"/>
      <c r="O250" s="6"/>
    </row>
    <row r="251" spans="1:15">
      <c r="A251" s="68" t="s">
        <v>268</v>
      </c>
      <c r="B251" s="52" t="s">
        <v>1014</v>
      </c>
      <c r="C251" s="43" t="s">
        <v>385</v>
      </c>
      <c r="D251" s="72">
        <v>2</v>
      </c>
      <c r="E251" s="72">
        <v>2</v>
      </c>
      <c r="F251" s="72">
        <v>2</v>
      </c>
      <c r="G251" s="72">
        <v>2</v>
      </c>
      <c r="H251" s="72">
        <f>SUM('PACC Consolidado'!$D251:$G251)</f>
        <v>8</v>
      </c>
      <c r="I251" s="60">
        <v>2715</v>
      </c>
      <c r="J251" s="44">
        <f t="shared" si="4"/>
        <v>21720</v>
      </c>
      <c r="K251" s="60"/>
      <c r="L251" s="43"/>
      <c r="M251" s="43"/>
      <c r="N251" s="60"/>
      <c r="O251" s="6"/>
    </row>
    <row r="252" spans="1:15">
      <c r="A252" s="68" t="s">
        <v>268</v>
      </c>
      <c r="B252" s="52" t="s">
        <v>780</v>
      </c>
      <c r="C252" s="43" t="s">
        <v>781</v>
      </c>
      <c r="D252" s="72">
        <v>2</v>
      </c>
      <c r="E252" s="72">
        <v>2</v>
      </c>
      <c r="F252" s="72">
        <v>2</v>
      </c>
      <c r="G252" s="72">
        <v>2</v>
      </c>
      <c r="H252" s="72">
        <f>SUM('PACC Consolidado'!$D252:$G252)</f>
        <v>8</v>
      </c>
      <c r="I252" s="60">
        <v>5900</v>
      </c>
      <c r="J252" s="44">
        <f t="shared" si="4"/>
        <v>47200</v>
      </c>
      <c r="K252" s="59"/>
      <c r="L252" s="61"/>
      <c r="M252" s="61"/>
      <c r="N252" s="59"/>
      <c r="O252" s="45"/>
    </row>
    <row r="253" spans="1:15">
      <c r="A253" s="93"/>
      <c r="B253" s="86"/>
      <c r="C253" s="87"/>
      <c r="D253" s="88"/>
      <c r="E253" s="88"/>
      <c r="F253" s="88"/>
      <c r="G253" s="88"/>
      <c r="H253" s="89">
        <f>SUM('PACC Consolidado'!$D253:$G253)</f>
        <v>0</v>
      </c>
      <c r="I253" s="90"/>
      <c r="J253" s="91">
        <f>+H253*I253</f>
        <v>0</v>
      </c>
      <c r="K253" s="91"/>
      <c r="L253" s="92"/>
      <c r="M253" s="92"/>
      <c r="N253" s="91"/>
      <c r="O253" s="96"/>
    </row>
    <row r="254" spans="1:15">
      <c r="A254" s="70"/>
      <c r="B254" s="82"/>
      <c r="C254" s="6"/>
      <c r="D254" s="83"/>
      <c r="E254" s="83"/>
      <c r="F254" s="83"/>
      <c r="G254" s="83"/>
      <c r="H254" s="7">
        <f>SUM('PACC Consolidado'!$D254:$G254)</f>
        <v>0</v>
      </c>
      <c r="I254" s="8"/>
      <c r="J254" s="44">
        <f>+H254*I254</f>
        <v>0</v>
      </c>
      <c r="K254" s="44"/>
      <c r="L254" s="11"/>
      <c r="M254" s="11"/>
      <c r="N254" s="44"/>
      <c r="O254" s="45"/>
    </row>
    <row r="255" spans="1:15">
      <c r="A255" s="52" t="s">
        <v>269</v>
      </c>
      <c r="B255" s="52" t="s">
        <v>949</v>
      </c>
      <c r="C255" s="43" t="s">
        <v>385</v>
      </c>
      <c r="D255" s="72">
        <v>0</v>
      </c>
      <c r="E255" s="72">
        <v>3</v>
      </c>
      <c r="F255" s="72">
        <v>0</v>
      </c>
      <c r="G255" s="72">
        <v>0</v>
      </c>
      <c r="H255" s="72">
        <f>SUM('PACC Consolidado'!$D255:$G255)</f>
        <v>3</v>
      </c>
      <c r="I255" s="60">
        <v>5900</v>
      </c>
      <c r="J255" s="44">
        <f t="shared" si="4"/>
        <v>17700</v>
      </c>
      <c r="K255" s="59">
        <f>SUM(J255:J258)</f>
        <v>33700</v>
      </c>
      <c r="L255" s="43" t="s">
        <v>18</v>
      </c>
      <c r="M255" s="43" t="s">
        <v>379</v>
      </c>
      <c r="N255" s="59"/>
      <c r="O255" s="45"/>
    </row>
    <row r="256" spans="1:15" s="80" customFormat="1">
      <c r="A256" s="52" t="s">
        <v>269</v>
      </c>
      <c r="B256" s="52" t="s">
        <v>906</v>
      </c>
      <c r="C256" s="43" t="s">
        <v>385</v>
      </c>
      <c r="D256" s="72">
        <v>2</v>
      </c>
      <c r="E256" s="72">
        <v>0</v>
      </c>
      <c r="F256" s="72">
        <v>0</v>
      </c>
      <c r="G256" s="72">
        <v>0</v>
      </c>
      <c r="H256" s="72">
        <f>SUM('PACC Consolidado'!$D256:$G256)</f>
        <v>2</v>
      </c>
      <c r="I256" s="60">
        <v>8000</v>
      </c>
      <c r="J256" s="44">
        <f t="shared" si="4"/>
        <v>16000</v>
      </c>
      <c r="K256" s="59"/>
      <c r="L256" s="61"/>
      <c r="M256" s="61"/>
      <c r="N256" s="59"/>
      <c r="O256" s="45"/>
    </row>
    <row r="257" spans="1:15" ht="18" customHeight="1">
      <c r="A257" s="86"/>
      <c r="B257" s="86"/>
      <c r="C257" s="87"/>
      <c r="D257" s="88"/>
      <c r="E257" s="88"/>
      <c r="F257" s="88"/>
      <c r="G257" s="88"/>
      <c r="H257" s="89">
        <f>SUM('PACC Consolidado'!$D257:$G257)</f>
        <v>0</v>
      </c>
      <c r="I257" s="90"/>
      <c r="J257" s="91">
        <f>+H257*I257</f>
        <v>0</v>
      </c>
      <c r="K257" s="91"/>
      <c r="L257" s="92"/>
      <c r="M257" s="92"/>
      <c r="N257" s="91"/>
      <c r="O257" s="96"/>
    </row>
    <row r="258" spans="1:15">
      <c r="A258" s="82"/>
      <c r="B258" s="82"/>
      <c r="C258" s="6"/>
      <c r="D258" s="83"/>
      <c r="E258" s="83"/>
      <c r="F258" s="83"/>
      <c r="G258" s="83"/>
      <c r="H258" s="7">
        <f>SUM('PACC Consolidado'!$D258:$G258)</f>
        <v>0</v>
      </c>
      <c r="I258" s="8"/>
      <c r="J258" s="44">
        <f>+H258*I258</f>
        <v>0</v>
      </c>
      <c r="K258" s="44"/>
      <c r="L258" s="11"/>
      <c r="M258" s="11"/>
      <c r="N258" s="44"/>
      <c r="O258" s="45"/>
    </row>
    <row r="259" spans="1:15" s="80" customFormat="1">
      <c r="A259" s="52" t="s">
        <v>271</v>
      </c>
      <c r="B259" s="52" t="s">
        <v>907</v>
      </c>
      <c r="C259" s="43" t="s">
        <v>417</v>
      </c>
      <c r="D259" s="72">
        <v>4</v>
      </c>
      <c r="E259" s="72">
        <v>0</v>
      </c>
      <c r="F259" s="72">
        <v>1</v>
      </c>
      <c r="G259" s="72">
        <v>0</v>
      </c>
      <c r="H259" s="72">
        <f>SUM('PACC Consolidado'!$D259:$G259)</f>
        <v>5</v>
      </c>
      <c r="I259" s="60">
        <v>5900</v>
      </c>
      <c r="J259" s="44">
        <f t="shared" si="4"/>
        <v>29500</v>
      </c>
      <c r="K259" s="60">
        <f>SUM(J259:J261)</f>
        <v>29500</v>
      </c>
      <c r="L259" s="43" t="s">
        <v>18</v>
      </c>
      <c r="M259" s="43" t="s">
        <v>379</v>
      </c>
      <c r="N259" s="60"/>
      <c r="O259" s="6"/>
    </row>
    <row r="260" spans="1:15">
      <c r="A260" s="86"/>
      <c r="B260" s="86"/>
      <c r="C260" s="87"/>
      <c r="D260" s="88"/>
      <c r="E260" s="88"/>
      <c r="F260" s="88"/>
      <c r="G260" s="88"/>
      <c r="H260" s="89">
        <f>SUM('PACC Consolidado'!$D260:$G260)</f>
        <v>0</v>
      </c>
      <c r="I260" s="90"/>
      <c r="J260" s="91">
        <f>+H260*I260</f>
        <v>0</v>
      </c>
      <c r="K260" s="90"/>
      <c r="L260" s="87"/>
      <c r="M260" s="87"/>
      <c r="N260" s="90"/>
      <c r="O260" s="87"/>
    </row>
    <row r="261" spans="1:15" s="80" customFormat="1">
      <c r="A261" s="82"/>
      <c r="B261" s="82"/>
      <c r="C261" s="6"/>
      <c r="D261" s="83"/>
      <c r="E261" s="83"/>
      <c r="F261" s="83"/>
      <c r="G261" s="83"/>
      <c r="H261" s="7">
        <f>SUM('PACC Consolidado'!$D261:$G261)</f>
        <v>0</v>
      </c>
      <c r="I261" s="8"/>
      <c r="J261" s="44">
        <f>+H261*I261</f>
        <v>0</v>
      </c>
      <c r="K261" s="8"/>
      <c r="L261" s="6"/>
      <c r="M261" s="6"/>
      <c r="N261" s="8"/>
      <c r="O261" s="6"/>
    </row>
    <row r="262" spans="1:15" s="80" customFormat="1">
      <c r="A262" s="53" t="s">
        <v>291</v>
      </c>
      <c r="B262" s="52" t="s">
        <v>957</v>
      </c>
      <c r="C262" s="43" t="s">
        <v>385</v>
      </c>
      <c r="D262" s="72">
        <v>2</v>
      </c>
      <c r="E262" s="72">
        <v>2</v>
      </c>
      <c r="F262" s="72">
        <v>2</v>
      </c>
      <c r="G262" s="72">
        <v>1</v>
      </c>
      <c r="H262" s="72">
        <f>SUM('PACC Consolidado'!$D262:$G262)</f>
        <v>7</v>
      </c>
      <c r="I262" s="60">
        <v>15000</v>
      </c>
      <c r="J262" s="44">
        <f t="shared" si="4"/>
        <v>105000</v>
      </c>
      <c r="K262" s="60">
        <f>SUM(J262:J269)</f>
        <v>624760</v>
      </c>
      <c r="L262" s="43" t="s">
        <v>18</v>
      </c>
      <c r="M262" s="43" t="s">
        <v>379</v>
      </c>
      <c r="N262" s="59"/>
      <c r="O262" s="62"/>
    </row>
    <row r="263" spans="1:15" s="80" customFormat="1">
      <c r="A263" s="53" t="s">
        <v>291</v>
      </c>
      <c r="B263" s="52" t="s">
        <v>939</v>
      </c>
      <c r="C263" s="43" t="s">
        <v>385</v>
      </c>
      <c r="D263" s="72">
        <v>0</v>
      </c>
      <c r="E263" s="72">
        <v>1</v>
      </c>
      <c r="F263" s="72">
        <v>1</v>
      </c>
      <c r="G263" s="72">
        <v>1</v>
      </c>
      <c r="H263" s="72">
        <f>SUM('PACC Consolidado'!$D263:$G263)</f>
        <v>3</v>
      </c>
      <c r="I263" s="60">
        <v>84000</v>
      </c>
      <c r="J263" s="44">
        <f t="shared" si="4"/>
        <v>252000</v>
      </c>
      <c r="K263" s="60"/>
      <c r="L263" s="61"/>
      <c r="M263" s="61"/>
      <c r="N263" s="59"/>
      <c r="O263" s="45"/>
    </row>
    <row r="264" spans="1:15">
      <c r="A264" s="53" t="s">
        <v>291</v>
      </c>
      <c r="B264" s="52" t="s">
        <v>938</v>
      </c>
      <c r="C264" s="43" t="s">
        <v>385</v>
      </c>
      <c r="D264" s="72">
        <v>1</v>
      </c>
      <c r="E264" s="72">
        <v>1</v>
      </c>
      <c r="F264" s="72">
        <v>1</v>
      </c>
      <c r="G264" s="72">
        <v>1</v>
      </c>
      <c r="H264" s="72">
        <f>SUM('PACC Consolidado'!$D264:$G264)</f>
        <v>4</v>
      </c>
      <c r="I264" s="60">
        <v>7000</v>
      </c>
      <c r="J264" s="44">
        <f t="shared" si="4"/>
        <v>28000</v>
      </c>
      <c r="K264" s="60"/>
      <c r="L264" s="61"/>
      <c r="M264" s="61"/>
      <c r="N264" s="59"/>
      <c r="O264" s="45"/>
    </row>
    <row r="265" spans="1:15" s="80" customFormat="1">
      <c r="A265" s="53" t="s">
        <v>291</v>
      </c>
      <c r="B265" s="52" t="s">
        <v>937</v>
      </c>
      <c r="C265" s="43" t="s">
        <v>385</v>
      </c>
      <c r="D265" s="72">
        <v>3</v>
      </c>
      <c r="E265" s="72">
        <v>3</v>
      </c>
      <c r="F265" s="72">
        <v>3</v>
      </c>
      <c r="G265" s="72">
        <v>3</v>
      </c>
      <c r="H265" s="72">
        <f>SUM('PACC Consolidado'!$D265:$G265)</f>
        <v>12</v>
      </c>
      <c r="I265" s="60">
        <v>3450</v>
      </c>
      <c r="J265" s="44">
        <f t="shared" si="4"/>
        <v>41400</v>
      </c>
      <c r="K265" s="60"/>
      <c r="L265" s="61"/>
      <c r="M265" s="61"/>
      <c r="N265" s="59"/>
      <c r="O265" s="45"/>
    </row>
    <row r="266" spans="1:15">
      <c r="A266" s="53" t="s">
        <v>291</v>
      </c>
      <c r="B266" s="52" t="s">
        <v>1015</v>
      </c>
      <c r="C266" s="43" t="s">
        <v>385</v>
      </c>
      <c r="D266" s="72">
        <v>3</v>
      </c>
      <c r="E266" s="72">
        <v>3</v>
      </c>
      <c r="F266" s="72">
        <v>3</v>
      </c>
      <c r="G266" s="72">
        <v>3</v>
      </c>
      <c r="H266" s="72">
        <f>SUM('PACC Consolidado'!$D266:$G266)</f>
        <v>12</v>
      </c>
      <c r="I266" s="60">
        <v>6500</v>
      </c>
      <c r="J266" s="44">
        <f t="shared" si="4"/>
        <v>78000</v>
      </c>
      <c r="K266" s="60"/>
      <c r="L266" s="61"/>
      <c r="M266" s="61"/>
      <c r="N266" s="59"/>
      <c r="O266" s="62"/>
    </row>
    <row r="267" spans="1:15" s="57" customFormat="1">
      <c r="A267" s="52" t="s">
        <v>291</v>
      </c>
      <c r="B267" s="52" t="s">
        <v>452</v>
      </c>
      <c r="C267" s="43" t="s">
        <v>412</v>
      </c>
      <c r="D267" s="72">
        <v>4</v>
      </c>
      <c r="E267" s="72">
        <v>4</v>
      </c>
      <c r="F267" s="72">
        <v>4</v>
      </c>
      <c r="G267" s="72">
        <v>4</v>
      </c>
      <c r="H267" s="72">
        <f>SUM('PACC Consolidado'!$D267:$G267)</f>
        <v>16</v>
      </c>
      <c r="I267" s="60">
        <v>7522.5</v>
      </c>
      <c r="J267" s="44">
        <f t="shared" si="4"/>
        <v>120360</v>
      </c>
      <c r="K267" s="60"/>
      <c r="L267" s="43"/>
      <c r="M267" s="43"/>
      <c r="N267" s="60"/>
      <c r="O267" s="6"/>
    </row>
    <row r="268" spans="1:15">
      <c r="A268" s="86"/>
      <c r="B268" s="86"/>
      <c r="C268" s="87"/>
      <c r="D268" s="88"/>
      <c r="E268" s="88"/>
      <c r="F268" s="88"/>
      <c r="G268" s="88"/>
      <c r="H268" s="89">
        <f>SUM('PACC Consolidado'!$D268:$G268)</f>
        <v>0</v>
      </c>
      <c r="I268" s="90"/>
      <c r="J268" s="91">
        <f>+H268*I268</f>
        <v>0</v>
      </c>
      <c r="K268" s="90"/>
      <c r="L268" s="87"/>
      <c r="M268" s="87"/>
      <c r="N268" s="90"/>
      <c r="O268" s="87"/>
    </row>
    <row r="269" spans="1:15" s="57" customFormat="1">
      <c r="A269" s="82"/>
      <c r="B269" s="82"/>
      <c r="C269" s="6"/>
      <c r="D269" s="83"/>
      <c r="E269" s="83"/>
      <c r="F269" s="83"/>
      <c r="G269" s="83"/>
      <c r="H269" s="7">
        <f>SUM('PACC Consolidado'!$D269:$G269)</f>
        <v>0</v>
      </c>
      <c r="I269" s="8"/>
      <c r="J269" s="44">
        <f>+H269*I269</f>
        <v>0</v>
      </c>
      <c r="K269" s="8"/>
      <c r="L269" s="6"/>
      <c r="M269" s="6"/>
      <c r="N269" s="8"/>
      <c r="O269" s="6"/>
    </row>
    <row r="270" spans="1:15">
      <c r="A270" s="68" t="s">
        <v>929</v>
      </c>
      <c r="B270" s="52" t="s">
        <v>1016</v>
      </c>
      <c r="C270" s="43" t="s">
        <v>385</v>
      </c>
      <c r="D270" s="72">
        <v>9</v>
      </c>
      <c r="E270" s="72">
        <v>9</v>
      </c>
      <c r="F270" s="72">
        <v>9</v>
      </c>
      <c r="G270" s="72">
        <v>9</v>
      </c>
      <c r="H270" s="72">
        <f>SUM('PACC Consolidado'!$D270:$G270)</f>
        <v>36</v>
      </c>
      <c r="I270" s="60">
        <v>20000</v>
      </c>
      <c r="J270" s="44">
        <f t="shared" si="4"/>
        <v>720000</v>
      </c>
      <c r="K270" s="59">
        <f>SUM(J270:J273)</f>
        <v>1220000</v>
      </c>
      <c r="L270" s="61"/>
      <c r="M270" s="43" t="s">
        <v>379</v>
      </c>
      <c r="N270" s="59"/>
      <c r="O270" s="45"/>
    </row>
    <row r="271" spans="1:15">
      <c r="A271" s="68" t="s">
        <v>929</v>
      </c>
      <c r="B271" s="52" t="s">
        <v>1017</v>
      </c>
      <c r="C271" s="52" t="s">
        <v>385</v>
      </c>
      <c r="D271" s="74">
        <v>3</v>
      </c>
      <c r="E271" s="74">
        <v>3</v>
      </c>
      <c r="F271" s="74">
        <v>3</v>
      </c>
      <c r="G271" s="74">
        <v>1</v>
      </c>
      <c r="H271" s="72">
        <f>SUM('PACC Consolidado'!$D271:$G271)</f>
        <v>10</v>
      </c>
      <c r="I271" s="60">
        <v>50000</v>
      </c>
      <c r="J271" s="44">
        <f t="shared" si="4"/>
        <v>500000</v>
      </c>
      <c r="K271" s="67"/>
      <c r="L271" s="52"/>
      <c r="M271" s="61"/>
      <c r="N271" s="59"/>
      <c r="O271" s="45"/>
    </row>
    <row r="272" spans="1:15">
      <c r="A272" s="93"/>
      <c r="B272" s="86"/>
      <c r="C272" s="86"/>
      <c r="D272" s="94"/>
      <c r="E272" s="94"/>
      <c r="F272" s="94"/>
      <c r="G272" s="94"/>
      <c r="H272" s="89">
        <f>SUM('PACC Consolidado'!$D272:$G272)</f>
        <v>0</v>
      </c>
      <c r="I272" s="90"/>
      <c r="J272" s="91">
        <f>+H272*I272</f>
        <v>0</v>
      </c>
      <c r="K272" s="95"/>
      <c r="L272" s="86"/>
      <c r="M272" s="92"/>
      <c r="N272" s="91"/>
      <c r="O272" s="96"/>
    </row>
    <row r="273" spans="1:15" ht="21" customHeight="1">
      <c r="A273" s="70"/>
      <c r="B273" s="82"/>
      <c r="C273" s="82"/>
      <c r="D273" s="84"/>
      <c r="E273" s="84"/>
      <c r="F273" s="84"/>
      <c r="G273" s="84"/>
      <c r="H273" s="7">
        <f>SUM('PACC Consolidado'!$D273:$G273)</f>
        <v>0</v>
      </c>
      <c r="I273" s="8"/>
      <c r="J273" s="44">
        <f>+H273*I273</f>
        <v>0</v>
      </c>
      <c r="K273" s="85"/>
      <c r="L273" s="82"/>
      <c r="M273" s="11"/>
      <c r="N273" s="44"/>
      <c r="O273" s="45"/>
    </row>
    <row r="274" spans="1:15">
      <c r="A274" s="6" t="s">
        <v>319</v>
      </c>
      <c r="B274" s="52" t="s">
        <v>1035</v>
      </c>
      <c r="C274" s="43" t="s">
        <v>412</v>
      </c>
      <c r="D274" s="76">
        <v>5</v>
      </c>
      <c r="E274" s="76">
        <v>5</v>
      </c>
      <c r="F274" s="76">
        <v>5</v>
      </c>
      <c r="G274" s="76">
        <v>5</v>
      </c>
      <c r="H274" s="72">
        <f>SUM('PACC Consolidado'!$D274:$G274)</f>
        <v>20</v>
      </c>
      <c r="I274" s="60">
        <v>75600</v>
      </c>
      <c r="J274" s="44">
        <f t="shared" si="4"/>
        <v>1512000</v>
      </c>
      <c r="K274" s="59">
        <f>SUM(J274:J276)</f>
        <v>1512000</v>
      </c>
      <c r="L274" s="61"/>
      <c r="M274" s="43" t="s">
        <v>379</v>
      </c>
      <c r="N274" s="59"/>
      <c r="O274" s="45"/>
    </row>
    <row r="275" spans="1:15">
      <c r="A275" s="86"/>
      <c r="B275" s="86"/>
      <c r="C275" s="87"/>
      <c r="D275" s="88"/>
      <c r="E275" s="88"/>
      <c r="F275" s="88"/>
      <c r="G275" s="88"/>
      <c r="H275" s="89">
        <f>SUM('PACC Consolidado'!$D275:$G275)</f>
        <v>0</v>
      </c>
      <c r="I275" s="90"/>
      <c r="J275" s="91">
        <f>+H275*I275</f>
        <v>0</v>
      </c>
      <c r="K275" s="91"/>
      <c r="L275" s="92"/>
      <c r="M275" s="92"/>
      <c r="N275" s="91"/>
      <c r="O275" s="96"/>
    </row>
    <row r="276" spans="1:15">
      <c r="A276" s="82"/>
      <c r="B276" s="82"/>
      <c r="C276" s="6"/>
      <c r="D276" s="83"/>
      <c r="E276" s="83"/>
      <c r="F276" s="83"/>
      <c r="G276" s="83"/>
      <c r="H276" s="7">
        <f>SUM('PACC Consolidado'!$D276:$G276)</f>
        <v>0</v>
      </c>
      <c r="I276" s="8"/>
      <c r="J276" s="44">
        <f>+H276*I276</f>
        <v>0</v>
      </c>
      <c r="K276" s="44"/>
      <c r="L276" s="11"/>
      <c r="M276" s="11"/>
      <c r="N276" s="44"/>
      <c r="O276" s="45"/>
    </row>
    <row r="277" spans="1:15">
      <c r="A277" s="52" t="s">
        <v>320</v>
      </c>
      <c r="B277" s="52" t="s">
        <v>905</v>
      </c>
      <c r="C277" s="43" t="s">
        <v>385</v>
      </c>
      <c r="D277" s="72">
        <v>2</v>
      </c>
      <c r="E277" s="72">
        <v>0</v>
      </c>
      <c r="F277" s="72">
        <v>0</v>
      </c>
      <c r="G277" s="72">
        <v>0</v>
      </c>
      <c r="H277" s="7">
        <f>SUM('PACC Consolidado'!$D277:$G277)</f>
        <v>2</v>
      </c>
      <c r="I277" s="60">
        <v>50000</v>
      </c>
      <c r="J277" s="44">
        <f>+H277*I277</f>
        <v>100000</v>
      </c>
      <c r="K277" s="44">
        <f>SUM(J277:J279)</f>
        <v>100000</v>
      </c>
      <c r="L277" s="43" t="s">
        <v>18</v>
      </c>
      <c r="M277" s="43" t="s">
        <v>379</v>
      </c>
      <c r="N277" s="44"/>
      <c r="O277" s="45"/>
    </row>
    <row r="278" spans="1:15">
      <c r="A278" s="86"/>
      <c r="B278" s="86"/>
      <c r="C278" s="87"/>
      <c r="D278" s="88"/>
      <c r="E278" s="88"/>
      <c r="F278" s="88"/>
      <c r="G278" s="88"/>
      <c r="H278" s="89">
        <f>SUM('PACC Consolidado'!$D278:$G278)</f>
        <v>0</v>
      </c>
      <c r="I278" s="90"/>
      <c r="J278" s="91">
        <f>+H278*I278</f>
        <v>0</v>
      </c>
      <c r="K278" s="91"/>
      <c r="L278" s="92"/>
      <c r="M278" s="92"/>
      <c r="N278" s="91"/>
      <c r="O278" s="96"/>
    </row>
    <row r="279" spans="1:15">
      <c r="A279" s="82"/>
      <c r="B279" s="82"/>
      <c r="C279" s="6"/>
      <c r="D279" s="83"/>
      <c r="E279" s="83"/>
      <c r="F279" s="83"/>
      <c r="G279" s="83"/>
      <c r="H279" s="7">
        <f>SUM('PACC Consolidado'!$D279:$G279)</f>
        <v>0</v>
      </c>
      <c r="I279" s="8"/>
      <c r="J279" s="44">
        <f>+H279*I279</f>
        <v>0</v>
      </c>
      <c r="K279" s="44"/>
      <c r="L279" s="11"/>
      <c r="M279" s="11"/>
      <c r="N279" s="44"/>
      <c r="O279" s="45"/>
    </row>
    <row r="280" spans="1:15">
      <c r="A280" s="53" t="s">
        <v>330</v>
      </c>
      <c r="B280" s="52" t="s">
        <v>1018</v>
      </c>
      <c r="C280" s="43" t="s">
        <v>385</v>
      </c>
      <c r="D280" s="72">
        <v>0</v>
      </c>
      <c r="E280" s="72">
        <v>0</v>
      </c>
      <c r="F280" s="72">
        <v>1</v>
      </c>
      <c r="G280" s="72">
        <v>0</v>
      </c>
      <c r="H280" s="72">
        <f>SUM('PACC Consolidado'!$D280:$G280)</f>
        <v>1</v>
      </c>
      <c r="I280" s="60">
        <v>150000</v>
      </c>
      <c r="J280" s="44">
        <f t="shared" si="4"/>
        <v>150000</v>
      </c>
      <c r="K280" s="59">
        <f>SUM(J280:J283)</f>
        <v>201900</v>
      </c>
      <c r="L280" s="61"/>
      <c r="M280" s="43" t="s">
        <v>379</v>
      </c>
      <c r="N280" s="59"/>
      <c r="O280" s="62"/>
    </row>
    <row r="281" spans="1:15">
      <c r="A281" s="86"/>
      <c r="B281" s="52" t="s">
        <v>1011</v>
      </c>
      <c r="C281" s="43"/>
      <c r="D281" s="72">
        <v>0</v>
      </c>
      <c r="E281" s="72">
        <v>0</v>
      </c>
      <c r="F281" s="72">
        <v>4</v>
      </c>
      <c r="G281" s="72">
        <v>0</v>
      </c>
      <c r="H281" s="72">
        <f>SUM('PACC Consolidado'!$D281:$G281)</f>
        <v>4</v>
      </c>
      <c r="I281" s="90">
        <v>12975</v>
      </c>
      <c r="J281" s="91">
        <f>+H281*I281</f>
        <v>51900</v>
      </c>
      <c r="K281" s="91"/>
      <c r="L281" s="92"/>
      <c r="M281" s="92"/>
      <c r="N281" s="91"/>
      <c r="O281" s="96"/>
    </row>
    <row r="282" spans="1:15">
      <c r="A282" s="82"/>
      <c r="B282" s="82"/>
      <c r="C282" s="6"/>
      <c r="D282" s="83"/>
      <c r="E282" s="83"/>
      <c r="F282" s="83"/>
      <c r="G282" s="83"/>
      <c r="H282" s="7">
        <f>SUM('PACC Consolidado'!$D282:$G282)</f>
        <v>0</v>
      </c>
      <c r="I282" s="8"/>
      <c r="J282" s="44">
        <f>+H282*I282</f>
        <v>0</v>
      </c>
      <c r="K282" s="44"/>
      <c r="L282" s="11"/>
      <c r="M282" s="11"/>
      <c r="N282" s="44"/>
      <c r="O282" s="45"/>
    </row>
    <row r="283" spans="1:15">
      <c r="A283" s="82"/>
      <c r="B283" s="82"/>
      <c r="C283" s="6"/>
      <c r="D283" s="83"/>
      <c r="E283" s="83"/>
      <c r="F283" s="83"/>
      <c r="G283" s="83"/>
      <c r="H283" s="7">
        <f>SUM('PACC Consolidado'!$D283:$G283)</f>
        <v>0</v>
      </c>
      <c r="I283" s="8"/>
      <c r="J283" s="44">
        <f>+H283*I283</f>
        <v>0</v>
      </c>
      <c r="K283" s="44"/>
      <c r="L283" s="11"/>
      <c r="M283" s="11"/>
      <c r="N283" s="44"/>
      <c r="O283" s="45"/>
    </row>
    <row r="284" spans="1:15">
      <c r="A284" s="52" t="s">
        <v>331</v>
      </c>
      <c r="B284" s="52" t="s">
        <v>1019</v>
      </c>
      <c r="C284" s="43" t="s">
        <v>419</v>
      </c>
      <c r="D284" s="72">
        <v>15</v>
      </c>
      <c r="E284" s="72">
        <v>0</v>
      </c>
      <c r="F284" s="72">
        <v>15</v>
      </c>
      <c r="G284" s="72">
        <v>0</v>
      </c>
      <c r="H284" s="72">
        <f>SUM('PACC Consolidado'!$D284:$G284)</f>
        <v>30</v>
      </c>
      <c r="I284" s="60">
        <v>382.32</v>
      </c>
      <c r="J284" s="44">
        <f t="shared" si="4"/>
        <v>11469.6</v>
      </c>
      <c r="K284" s="60">
        <f>SUM(J284:J309)</f>
        <v>5417054.7999999989</v>
      </c>
      <c r="L284" s="43"/>
      <c r="M284" s="43" t="s">
        <v>379</v>
      </c>
      <c r="N284" s="60"/>
      <c r="O284" s="6"/>
    </row>
    <row r="285" spans="1:15">
      <c r="A285" s="52" t="s">
        <v>331</v>
      </c>
      <c r="B285" s="53" t="s">
        <v>1020</v>
      </c>
      <c r="C285" s="43" t="s">
        <v>419</v>
      </c>
      <c r="D285" s="72">
        <v>5</v>
      </c>
      <c r="E285" s="72">
        <v>0</v>
      </c>
      <c r="F285" s="72">
        <v>0</v>
      </c>
      <c r="G285" s="72">
        <v>0</v>
      </c>
      <c r="H285" s="72">
        <f>SUM('PACC Consolidado'!$D285:$G285)</f>
        <v>5</v>
      </c>
      <c r="I285" s="60">
        <v>382.32</v>
      </c>
      <c r="J285" s="44">
        <f t="shared" si="4"/>
        <v>1911.6</v>
      </c>
      <c r="K285" s="60"/>
      <c r="L285" s="43"/>
      <c r="M285" s="43"/>
      <c r="N285" s="60"/>
      <c r="O285" s="6"/>
    </row>
    <row r="286" spans="1:15">
      <c r="A286" s="52" t="s">
        <v>331</v>
      </c>
      <c r="B286" s="52" t="s">
        <v>1021</v>
      </c>
      <c r="C286" s="43" t="s">
        <v>419</v>
      </c>
      <c r="D286" s="72">
        <v>15</v>
      </c>
      <c r="E286" s="72">
        <v>0</v>
      </c>
      <c r="F286" s="72">
        <v>15</v>
      </c>
      <c r="G286" s="72">
        <v>0</v>
      </c>
      <c r="H286" s="72">
        <f>SUM('PACC Consolidado'!$D286:$G286)</f>
        <v>30</v>
      </c>
      <c r="I286" s="60">
        <v>382.32</v>
      </c>
      <c r="J286" s="44">
        <f t="shared" si="4"/>
        <v>11469.6</v>
      </c>
      <c r="K286" s="60"/>
      <c r="L286" s="43"/>
      <c r="M286" s="43"/>
      <c r="N286" s="60"/>
      <c r="O286" s="6"/>
    </row>
    <row r="287" spans="1:15">
      <c r="A287" s="52" t="s">
        <v>331</v>
      </c>
      <c r="B287" s="52" t="s">
        <v>1022</v>
      </c>
      <c r="C287" s="43" t="s">
        <v>385</v>
      </c>
      <c r="D287" s="72">
        <v>3000</v>
      </c>
      <c r="E287" s="72">
        <v>3000</v>
      </c>
      <c r="F287" s="72">
        <v>3000</v>
      </c>
      <c r="G287" s="72">
        <v>3000</v>
      </c>
      <c r="H287" s="72">
        <f>SUM('PACC Consolidado'!$D287:$G287)</f>
        <v>12000</v>
      </c>
      <c r="I287" s="60">
        <v>49.15</v>
      </c>
      <c r="J287" s="44">
        <f t="shared" si="4"/>
        <v>589800</v>
      </c>
      <c r="K287" s="59"/>
      <c r="L287" s="61"/>
      <c r="M287" s="61"/>
      <c r="N287" s="59"/>
      <c r="O287" s="45"/>
    </row>
    <row r="288" spans="1:15" s="81" customFormat="1">
      <c r="A288" s="52" t="s">
        <v>331</v>
      </c>
      <c r="B288" s="53" t="s">
        <v>925</v>
      </c>
      <c r="C288" s="43" t="s">
        <v>385</v>
      </c>
      <c r="D288" s="72">
        <v>40000</v>
      </c>
      <c r="E288" s="72">
        <v>40000</v>
      </c>
      <c r="F288" s="72">
        <v>40000</v>
      </c>
      <c r="G288" s="72">
        <v>40000</v>
      </c>
      <c r="H288" s="72">
        <f>SUM('PACC Consolidado'!$D288:$G288)</f>
        <v>160000</v>
      </c>
      <c r="I288" s="60">
        <v>1.8</v>
      </c>
      <c r="J288" s="44">
        <f t="shared" si="4"/>
        <v>288000</v>
      </c>
      <c r="K288" s="60"/>
      <c r="L288" s="43"/>
      <c r="M288" s="43"/>
      <c r="N288" s="60"/>
      <c r="O288" s="6"/>
    </row>
    <row r="289" spans="1:15" s="81" customFormat="1">
      <c r="A289" s="52" t="s">
        <v>331</v>
      </c>
      <c r="B289" s="52" t="s">
        <v>1023</v>
      </c>
      <c r="C289" s="43" t="s">
        <v>385</v>
      </c>
      <c r="D289" s="72">
        <v>0</v>
      </c>
      <c r="E289" s="72">
        <v>50</v>
      </c>
      <c r="F289" s="72">
        <v>100</v>
      </c>
      <c r="G289" s="72">
        <v>50</v>
      </c>
      <c r="H289" s="72">
        <f>SUM('PACC Consolidado'!$D289:$G289)</f>
        <v>200</v>
      </c>
      <c r="I289" s="60">
        <v>26</v>
      </c>
      <c r="J289" s="44">
        <f t="shared" si="4"/>
        <v>5200</v>
      </c>
      <c r="K289" s="59"/>
      <c r="L289" s="61"/>
      <c r="M289" s="61"/>
      <c r="N289" s="59"/>
      <c r="O289" s="45"/>
    </row>
    <row r="290" spans="1:15" s="81" customFormat="1">
      <c r="A290" s="52" t="s">
        <v>331</v>
      </c>
      <c r="B290" s="52" t="s">
        <v>955</v>
      </c>
      <c r="C290" s="43" t="s">
        <v>385</v>
      </c>
      <c r="D290" s="72">
        <v>5000</v>
      </c>
      <c r="E290" s="72">
        <v>5000</v>
      </c>
      <c r="F290" s="72">
        <v>5000</v>
      </c>
      <c r="G290" s="72">
        <v>0</v>
      </c>
      <c r="H290" s="72">
        <f>SUM('PACC Consolidado'!$D290:$G290)</f>
        <v>15000</v>
      </c>
      <c r="I290" s="60">
        <v>2</v>
      </c>
      <c r="J290" s="44">
        <f t="shared" si="4"/>
        <v>30000</v>
      </c>
      <c r="K290" s="59"/>
      <c r="L290" s="61"/>
      <c r="M290" s="61"/>
      <c r="N290" s="59"/>
      <c r="O290" s="45"/>
    </row>
    <row r="291" spans="1:15" s="80" customFormat="1">
      <c r="A291" s="53" t="s">
        <v>331</v>
      </c>
      <c r="B291" s="52" t="s">
        <v>948</v>
      </c>
      <c r="C291" s="43" t="s">
        <v>385</v>
      </c>
      <c r="D291" s="72">
        <v>2000</v>
      </c>
      <c r="E291" s="72">
        <v>0</v>
      </c>
      <c r="F291" s="72">
        <v>2000</v>
      </c>
      <c r="G291" s="72">
        <v>0</v>
      </c>
      <c r="H291" s="72">
        <f>SUM('PACC Consolidado'!$D291:$G291)</f>
        <v>4000</v>
      </c>
      <c r="I291" s="60">
        <v>346</v>
      </c>
      <c r="J291" s="44">
        <f t="shared" si="4"/>
        <v>1384000</v>
      </c>
      <c r="K291" s="60"/>
      <c r="L291" s="43"/>
      <c r="M291" s="43"/>
      <c r="N291" s="60"/>
      <c r="O291" s="43"/>
    </row>
    <row r="292" spans="1:15">
      <c r="A292" s="52" t="s">
        <v>331</v>
      </c>
      <c r="B292" s="52" t="s">
        <v>931</v>
      </c>
      <c r="C292" s="43" t="s">
        <v>385</v>
      </c>
      <c r="D292" s="72">
        <v>1</v>
      </c>
      <c r="E292" s="72">
        <v>0</v>
      </c>
      <c r="F292" s="72">
        <v>0</v>
      </c>
      <c r="G292" s="72">
        <v>0</v>
      </c>
      <c r="H292" s="72">
        <f>SUM('PACC Consolidado'!$D292:$G292)</f>
        <v>1</v>
      </c>
      <c r="I292" s="60">
        <v>15000</v>
      </c>
      <c r="J292" s="44">
        <f t="shared" si="4"/>
        <v>15000</v>
      </c>
      <c r="K292" s="59"/>
      <c r="L292" s="61"/>
      <c r="M292" s="61"/>
      <c r="N292" s="59"/>
      <c r="O292" s="45"/>
    </row>
    <row r="293" spans="1:15" s="80" customFormat="1">
      <c r="A293" s="52" t="s">
        <v>331</v>
      </c>
      <c r="B293" s="52" t="s">
        <v>440</v>
      </c>
      <c r="C293" s="43" t="s">
        <v>385</v>
      </c>
      <c r="D293" s="72">
        <v>2870</v>
      </c>
      <c r="E293" s="72">
        <v>2767</v>
      </c>
      <c r="F293" s="72">
        <v>2870</v>
      </c>
      <c r="G293" s="72">
        <v>2870</v>
      </c>
      <c r="H293" s="72">
        <f>SUM('PACC Consolidado'!$D293:$G293)</f>
        <v>11377</v>
      </c>
      <c r="I293" s="60">
        <v>135</v>
      </c>
      <c r="J293" s="44">
        <f t="shared" si="4"/>
        <v>1535895</v>
      </c>
      <c r="K293" s="60"/>
      <c r="L293" s="43"/>
      <c r="M293" s="43"/>
      <c r="N293" s="60"/>
      <c r="O293" s="6"/>
    </row>
    <row r="294" spans="1:15">
      <c r="A294" s="52" t="s">
        <v>331</v>
      </c>
      <c r="B294" s="52" t="s">
        <v>928</v>
      </c>
      <c r="C294" s="43" t="s">
        <v>385</v>
      </c>
      <c r="D294" s="72">
        <v>0</v>
      </c>
      <c r="E294" s="72">
        <v>0</v>
      </c>
      <c r="F294" s="72">
        <v>1000</v>
      </c>
      <c r="G294" s="72">
        <v>20</v>
      </c>
      <c r="H294" s="72">
        <f>SUM('PACC Consolidado'!$D294:$G294)</f>
        <v>1020</v>
      </c>
      <c r="I294" s="60">
        <v>500</v>
      </c>
      <c r="J294" s="44">
        <f t="shared" si="4"/>
        <v>510000</v>
      </c>
      <c r="K294" s="59"/>
      <c r="L294" s="61"/>
      <c r="M294" s="61"/>
      <c r="N294" s="59"/>
      <c r="O294" s="45"/>
    </row>
    <row r="295" spans="1:15" s="80" customFormat="1">
      <c r="A295" s="52" t="s">
        <v>331</v>
      </c>
      <c r="B295" s="52" t="s">
        <v>1024</v>
      </c>
      <c r="C295" s="43" t="s">
        <v>385</v>
      </c>
      <c r="D295" s="72">
        <v>2</v>
      </c>
      <c r="E295" s="72">
        <v>1</v>
      </c>
      <c r="F295" s="72">
        <v>2</v>
      </c>
      <c r="G295" s="72">
        <v>1</v>
      </c>
      <c r="H295" s="72">
        <f>SUM('PACC Consolidado'!$D295:$G295)</f>
        <v>6</v>
      </c>
      <c r="I295" s="60">
        <v>65000</v>
      </c>
      <c r="J295" s="44">
        <f t="shared" si="4"/>
        <v>390000</v>
      </c>
      <c r="K295" s="59"/>
      <c r="L295" s="61"/>
      <c r="M295" s="61"/>
      <c r="N295" s="59"/>
      <c r="O295" s="45"/>
    </row>
    <row r="296" spans="1:15">
      <c r="A296" s="52" t="s">
        <v>331</v>
      </c>
      <c r="B296" s="52" t="s">
        <v>820</v>
      </c>
      <c r="C296" s="43" t="s">
        <v>385</v>
      </c>
      <c r="D296" s="72">
        <v>0</v>
      </c>
      <c r="E296" s="72">
        <v>0</v>
      </c>
      <c r="F296" s="72">
        <v>70</v>
      </c>
      <c r="G296" s="72">
        <v>0</v>
      </c>
      <c r="H296" s="72">
        <f>SUM('PACC Consolidado'!$D296:$G296)</f>
        <v>70</v>
      </c>
      <c r="I296" s="60">
        <v>20</v>
      </c>
      <c r="J296" s="44">
        <f t="shared" si="4"/>
        <v>1400</v>
      </c>
      <c r="K296" s="59"/>
      <c r="L296" s="61"/>
      <c r="M296" s="61"/>
      <c r="N296" s="59"/>
      <c r="O296" s="45"/>
    </row>
    <row r="297" spans="1:15">
      <c r="A297" s="52" t="s">
        <v>331</v>
      </c>
      <c r="B297" s="52" t="s">
        <v>890</v>
      </c>
      <c r="C297" s="43" t="s">
        <v>385</v>
      </c>
      <c r="D297" s="72">
        <v>76</v>
      </c>
      <c r="E297" s="72">
        <v>77</v>
      </c>
      <c r="F297" s="72">
        <v>52</v>
      </c>
      <c r="G297" s="72">
        <v>51</v>
      </c>
      <c r="H297" s="72">
        <f>SUM('PACC Consolidado'!$D297:$G297)</f>
        <v>256</v>
      </c>
      <c r="I297" s="60">
        <v>3.6</v>
      </c>
      <c r="J297" s="44">
        <f t="shared" si="4"/>
        <v>921.6</v>
      </c>
      <c r="K297" s="59"/>
      <c r="L297" s="43"/>
      <c r="M297" s="43"/>
      <c r="N297" s="60"/>
      <c r="O297" s="46"/>
    </row>
    <row r="298" spans="1:15" ht="18.75" customHeight="1">
      <c r="A298" s="52" t="s">
        <v>331</v>
      </c>
      <c r="B298" s="53" t="s">
        <v>935</v>
      </c>
      <c r="C298" s="43" t="s">
        <v>385</v>
      </c>
      <c r="D298" s="72">
        <v>50</v>
      </c>
      <c r="E298" s="72">
        <v>50</v>
      </c>
      <c r="F298" s="72">
        <v>50</v>
      </c>
      <c r="G298" s="72">
        <v>50</v>
      </c>
      <c r="H298" s="72">
        <f>SUM('PACC Consolidado'!$D298:$G298)</f>
        <v>200</v>
      </c>
      <c r="I298" s="60">
        <v>7.1</v>
      </c>
      <c r="J298" s="44">
        <f t="shared" si="4"/>
        <v>1420</v>
      </c>
      <c r="K298" s="60"/>
      <c r="L298" s="43"/>
      <c r="M298" s="43"/>
      <c r="N298" s="60"/>
      <c r="O298" s="46"/>
    </row>
    <row r="299" spans="1:15" s="80" customFormat="1" ht="18.75" customHeight="1">
      <c r="A299" s="52" t="s">
        <v>331</v>
      </c>
      <c r="B299" s="52" t="s">
        <v>1025</v>
      </c>
      <c r="C299" s="43" t="s">
        <v>385</v>
      </c>
      <c r="D299" s="72">
        <v>193</v>
      </c>
      <c r="E299" s="72">
        <v>270</v>
      </c>
      <c r="F299" s="72">
        <v>193</v>
      </c>
      <c r="G299" s="72">
        <v>170</v>
      </c>
      <c r="H299" s="72">
        <f>SUM('PACC Consolidado'!$D299:$G299)</f>
        <v>826</v>
      </c>
      <c r="I299" s="60">
        <v>7.1</v>
      </c>
      <c r="J299" s="44">
        <f t="shared" si="4"/>
        <v>5864.5999999999995</v>
      </c>
      <c r="K299" s="60"/>
      <c r="L299" s="43"/>
      <c r="M299" s="43"/>
      <c r="N299" s="60"/>
      <c r="O299" s="6"/>
    </row>
    <row r="300" spans="1:15">
      <c r="A300" s="52" t="s">
        <v>331</v>
      </c>
      <c r="B300" s="52" t="s">
        <v>1026</v>
      </c>
      <c r="C300" s="43" t="s">
        <v>417</v>
      </c>
      <c r="D300" s="72">
        <v>602</v>
      </c>
      <c r="E300" s="72">
        <v>402</v>
      </c>
      <c r="F300" s="72">
        <v>802</v>
      </c>
      <c r="G300" s="72">
        <v>502</v>
      </c>
      <c r="H300" s="72">
        <f>SUM('PACC Consolidado'!$D300:$G300)</f>
        <v>2308</v>
      </c>
      <c r="I300" s="60">
        <v>3.6</v>
      </c>
      <c r="J300" s="44">
        <f t="shared" ref="J300:J327" si="6">+H300*I300</f>
        <v>8308.8000000000011</v>
      </c>
      <c r="K300" s="60"/>
      <c r="L300" s="43"/>
      <c r="M300" s="43"/>
      <c r="N300" s="60"/>
      <c r="O300" s="6"/>
    </row>
    <row r="301" spans="1:15" s="80" customFormat="1">
      <c r="A301" s="52" t="s">
        <v>331</v>
      </c>
      <c r="B301" s="53" t="s">
        <v>1027</v>
      </c>
      <c r="C301" s="43" t="s">
        <v>417</v>
      </c>
      <c r="D301" s="72">
        <v>25</v>
      </c>
      <c r="E301" s="72">
        <v>25</v>
      </c>
      <c r="F301" s="72">
        <v>25</v>
      </c>
      <c r="G301" s="72">
        <v>25</v>
      </c>
      <c r="H301" s="72">
        <f>SUM('PACC Consolidado'!$D301:$G301)</f>
        <v>100</v>
      </c>
      <c r="I301" s="60">
        <v>7.1</v>
      </c>
      <c r="J301" s="44">
        <f t="shared" si="6"/>
        <v>710</v>
      </c>
      <c r="K301" s="60"/>
      <c r="L301" s="43"/>
      <c r="M301" s="43"/>
      <c r="N301" s="60"/>
      <c r="O301" s="6"/>
    </row>
    <row r="302" spans="1:15">
      <c r="A302" s="52" t="s">
        <v>331</v>
      </c>
      <c r="B302" s="52" t="s">
        <v>1028</v>
      </c>
      <c r="C302" s="43" t="s">
        <v>417</v>
      </c>
      <c r="D302" s="72">
        <v>3000</v>
      </c>
      <c r="E302" s="72">
        <v>2000</v>
      </c>
      <c r="F302" s="72">
        <v>3000</v>
      </c>
      <c r="G302" s="72">
        <v>2000</v>
      </c>
      <c r="H302" s="72">
        <f>SUM('PACC Consolidado'!$D302:$G302)</f>
        <v>10000</v>
      </c>
      <c r="I302" s="60">
        <v>3</v>
      </c>
      <c r="J302" s="44">
        <f t="shared" si="6"/>
        <v>30000</v>
      </c>
      <c r="K302" s="60"/>
      <c r="L302" s="43"/>
      <c r="M302" s="43"/>
      <c r="N302" s="60"/>
      <c r="O302" s="6"/>
    </row>
    <row r="303" spans="1:15">
      <c r="A303" s="52" t="s">
        <v>331</v>
      </c>
      <c r="B303" s="53" t="s">
        <v>1029</v>
      </c>
      <c r="C303" s="43" t="s">
        <v>385</v>
      </c>
      <c r="D303" s="76">
        <v>40</v>
      </c>
      <c r="E303" s="76">
        <v>40</v>
      </c>
      <c r="F303" s="76">
        <v>40</v>
      </c>
      <c r="G303" s="76">
        <v>250</v>
      </c>
      <c r="H303" s="72">
        <f>SUM('PACC Consolidado'!$D303:$G303)</f>
        <v>370</v>
      </c>
      <c r="I303" s="60">
        <v>531</v>
      </c>
      <c r="J303" s="44">
        <f t="shared" si="6"/>
        <v>196470</v>
      </c>
      <c r="K303" s="60"/>
      <c r="L303" s="43"/>
      <c r="M303" s="43"/>
      <c r="N303" s="60"/>
      <c r="O303" s="6"/>
    </row>
    <row r="304" spans="1:15" s="63" customFormat="1" ht="18.75">
      <c r="A304" s="52" t="s">
        <v>331</v>
      </c>
      <c r="B304" s="53" t="s">
        <v>1030</v>
      </c>
      <c r="C304" s="43" t="s">
        <v>385</v>
      </c>
      <c r="D304" s="72">
        <v>200</v>
      </c>
      <c r="E304" s="72">
        <v>0</v>
      </c>
      <c r="F304" s="72">
        <v>0</v>
      </c>
      <c r="G304" s="72">
        <v>300</v>
      </c>
      <c r="H304" s="72">
        <f>SUM('PACC Consolidado'!$D304:$G304)</f>
        <v>500</v>
      </c>
      <c r="I304" s="60">
        <v>330.4</v>
      </c>
      <c r="J304" s="44">
        <f t="shared" si="6"/>
        <v>165200</v>
      </c>
      <c r="K304" s="60"/>
      <c r="L304" s="43"/>
      <c r="M304" s="43"/>
      <c r="N304" s="60"/>
      <c r="O304" s="6"/>
    </row>
    <row r="305" spans="1:23">
      <c r="A305" s="52" t="s">
        <v>331</v>
      </c>
      <c r="B305" s="53" t="s">
        <v>441</v>
      </c>
      <c r="C305" s="43" t="s">
        <v>417</v>
      </c>
      <c r="D305" s="72">
        <v>200000</v>
      </c>
      <c r="E305" s="72">
        <v>0</v>
      </c>
      <c r="F305" s="72">
        <v>0</v>
      </c>
      <c r="G305" s="72">
        <v>300000</v>
      </c>
      <c r="H305" s="72">
        <f>SUM('PACC Consolidado'!$D305:$G305)</f>
        <v>500000</v>
      </c>
      <c r="I305" s="60">
        <v>0.46</v>
      </c>
      <c r="J305" s="44">
        <f t="shared" si="6"/>
        <v>230000</v>
      </c>
      <c r="K305" s="60"/>
      <c r="L305" s="43"/>
      <c r="M305" s="43"/>
      <c r="N305" s="60"/>
      <c r="O305" s="6"/>
    </row>
    <row r="306" spans="1:23">
      <c r="A306" s="52" t="s">
        <v>331</v>
      </c>
      <c r="B306" s="86" t="s">
        <v>970</v>
      </c>
      <c r="C306" s="87" t="s">
        <v>383</v>
      </c>
      <c r="D306" s="88">
        <v>5</v>
      </c>
      <c r="E306" s="88">
        <v>5</v>
      </c>
      <c r="F306" s="88">
        <v>5</v>
      </c>
      <c r="G306" s="88">
        <v>5</v>
      </c>
      <c r="H306" s="89">
        <f>SUM('PACC Consolidado'!$D306:$G306)</f>
        <v>20</v>
      </c>
      <c r="I306" s="60">
        <v>159.30000000000001</v>
      </c>
      <c r="J306" s="91">
        <f>+H306*I306</f>
        <v>3186</v>
      </c>
      <c r="K306" s="90"/>
      <c r="L306" s="87"/>
      <c r="M306" s="87"/>
      <c r="N306" s="90"/>
      <c r="O306" s="87"/>
    </row>
    <row r="307" spans="1:23">
      <c r="A307" s="52" t="s">
        <v>331</v>
      </c>
      <c r="B307" s="86" t="s">
        <v>971</v>
      </c>
      <c r="C307" s="87" t="s">
        <v>383</v>
      </c>
      <c r="D307" s="88">
        <v>1</v>
      </c>
      <c r="E307" s="88">
        <v>1</v>
      </c>
      <c r="F307" s="88">
        <v>1</v>
      </c>
      <c r="G307" s="88">
        <v>1</v>
      </c>
      <c r="H307" s="89">
        <f>SUM('PACC Consolidado'!$D307:$G307)</f>
        <v>4</v>
      </c>
      <c r="I307" s="60">
        <v>207</v>
      </c>
      <c r="J307" s="91">
        <f>+H307*I307</f>
        <v>828</v>
      </c>
      <c r="K307" s="90"/>
      <c r="L307" s="87"/>
      <c r="M307" s="87"/>
      <c r="N307" s="90"/>
      <c r="O307" s="87"/>
    </row>
    <row r="308" spans="1:23" s="63" customFormat="1" ht="18.75">
      <c r="A308" s="86"/>
      <c r="B308" s="86"/>
      <c r="C308" s="87"/>
      <c r="D308" s="88"/>
      <c r="E308" s="88"/>
      <c r="F308" s="88"/>
      <c r="G308" s="88"/>
      <c r="H308" s="89">
        <f>SUM('PACC Consolidado'!$D308:$G308)</f>
        <v>0</v>
      </c>
      <c r="I308" s="90"/>
      <c r="J308" s="91">
        <f>+H308*I308</f>
        <v>0</v>
      </c>
      <c r="K308" s="90"/>
      <c r="L308" s="87"/>
      <c r="M308" s="87"/>
      <c r="N308" s="90"/>
      <c r="O308" s="87"/>
    </row>
    <row r="309" spans="1:23" s="63" customFormat="1" ht="18.75">
      <c r="A309" s="82"/>
      <c r="B309" s="82"/>
      <c r="C309" s="6"/>
      <c r="D309" s="83"/>
      <c r="E309" s="83"/>
      <c r="F309" s="83"/>
      <c r="G309" s="83"/>
      <c r="H309" s="7">
        <f>SUM('PACC Consolidado'!$D309:$G309)</f>
        <v>0</v>
      </c>
      <c r="I309" s="8"/>
      <c r="J309" s="44">
        <f>+H309*I309</f>
        <v>0</v>
      </c>
      <c r="K309" s="8"/>
      <c r="L309" s="6"/>
      <c r="M309" s="6"/>
      <c r="N309" s="8"/>
      <c r="O309" s="6"/>
    </row>
    <row r="310" spans="1:23" s="63" customFormat="1" ht="18.75">
      <c r="A310" s="53" t="s">
        <v>333</v>
      </c>
      <c r="B310" s="52" t="s">
        <v>966</v>
      </c>
      <c r="C310" s="43" t="s">
        <v>385</v>
      </c>
      <c r="D310" s="72">
        <v>0</v>
      </c>
      <c r="E310" s="72">
        <v>0</v>
      </c>
      <c r="F310" s="72">
        <v>1</v>
      </c>
      <c r="G310" s="72">
        <v>0</v>
      </c>
      <c r="H310" s="72">
        <f>SUM('PACC Consolidado'!$D310:$G310)</f>
        <v>1</v>
      </c>
      <c r="I310" s="60">
        <v>80000</v>
      </c>
      <c r="J310" s="44">
        <f t="shared" si="6"/>
        <v>80000</v>
      </c>
      <c r="K310" s="60">
        <f>SUM(J310:J312)</f>
        <v>80000</v>
      </c>
      <c r="L310" s="43" t="s">
        <v>18</v>
      </c>
      <c r="M310" s="43" t="s">
        <v>379</v>
      </c>
      <c r="N310" s="59"/>
      <c r="O310" s="45"/>
    </row>
    <row r="311" spans="1:23" s="63" customFormat="1" ht="18.75">
      <c r="A311" s="86"/>
      <c r="B311" s="86"/>
      <c r="C311" s="87"/>
      <c r="D311" s="88"/>
      <c r="E311" s="88"/>
      <c r="F311" s="88"/>
      <c r="G311" s="88"/>
      <c r="H311" s="89">
        <f>SUM('PACC Consolidado'!$D311:$G311)</f>
        <v>0</v>
      </c>
      <c r="I311" s="90"/>
      <c r="J311" s="91">
        <f>+H311*I311</f>
        <v>0</v>
      </c>
      <c r="K311" s="90"/>
      <c r="L311" s="92"/>
      <c r="M311" s="92"/>
      <c r="N311" s="91"/>
      <c r="O311" s="96"/>
      <c r="T311" s="64" t="s">
        <v>57</v>
      </c>
      <c r="W311" s="61"/>
    </row>
    <row r="312" spans="1:23" s="63" customFormat="1" ht="18.75">
      <c r="A312" s="82"/>
      <c r="B312" s="82"/>
      <c r="C312" s="6"/>
      <c r="D312" s="83"/>
      <c r="E312" s="83"/>
      <c r="F312" s="83"/>
      <c r="G312" s="83"/>
      <c r="H312" s="7">
        <f>SUM('PACC Consolidado'!$D312:$G312)</f>
        <v>0</v>
      </c>
      <c r="I312" s="8"/>
      <c r="J312" s="44">
        <f>+H312*I312</f>
        <v>0</v>
      </c>
      <c r="K312" s="8"/>
      <c r="L312" s="11"/>
      <c r="M312" s="11"/>
      <c r="N312" s="44"/>
      <c r="O312" s="45"/>
      <c r="T312" s="64" t="s">
        <v>58</v>
      </c>
      <c r="W312" s="61"/>
    </row>
    <row r="313" spans="1:23" s="63" customFormat="1" ht="18.75">
      <c r="A313" s="52" t="s">
        <v>349</v>
      </c>
      <c r="B313" s="52" t="s">
        <v>1031</v>
      </c>
      <c r="C313" s="43" t="s">
        <v>385</v>
      </c>
      <c r="D313" s="72">
        <v>2</v>
      </c>
      <c r="E313" s="72">
        <v>2</v>
      </c>
      <c r="F313" s="72">
        <v>2</v>
      </c>
      <c r="G313" s="72">
        <v>2</v>
      </c>
      <c r="H313" s="72">
        <f>SUM('PACC Consolidado'!$D313:$G313)</f>
        <v>8</v>
      </c>
      <c r="I313" s="60">
        <v>25000</v>
      </c>
      <c r="J313" s="44">
        <f t="shared" si="6"/>
        <v>200000</v>
      </c>
      <c r="K313" s="59">
        <f>SUM(J313:J315)</f>
        <v>200000</v>
      </c>
      <c r="L313" s="43" t="s">
        <v>18</v>
      </c>
      <c r="M313" s="43" t="s">
        <v>379</v>
      </c>
      <c r="N313" s="59"/>
      <c r="O313" s="45"/>
      <c r="T313" s="64" t="s">
        <v>59</v>
      </c>
      <c r="W313" s="61"/>
    </row>
    <row r="314" spans="1:23" s="63" customFormat="1" ht="18.75">
      <c r="A314" s="86"/>
      <c r="B314" s="86"/>
      <c r="C314" s="87"/>
      <c r="D314" s="88"/>
      <c r="E314" s="88"/>
      <c r="F314" s="88"/>
      <c r="G314" s="88"/>
      <c r="H314" s="89">
        <f>SUM('PACC Consolidado'!$D314:$G314)</f>
        <v>0</v>
      </c>
      <c r="I314" s="90"/>
      <c r="J314" s="91">
        <f>+H314*I314</f>
        <v>0</v>
      </c>
      <c r="K314" s="91"/>
      <c r="L314" s="92"/>
      <c r="M314" s="92"/>
      <c r="N314" s="91"/>
      <c r="O314" s="96"/>
      <c r="T314" s="64"/>
      <c r="W314" s="61"/>
    </row>
    <row r="315" spans="1:23" s="63" customFormat="1" ht="18.75">
      <c r="A315" s="82"/>
      <c r="B315" s="82"/>
      <c r="C315" s="6"/>
      <c r="D315" s="83"/>
      <c r="E315" s="83"/>
      <c r="F315" s="83"/>
      <c r="G315" s="83"/>
      <c r="H315" s="7">
        <f>SUM('PACC Consolidado'!$D315:$G315)</f>
        <v>0</v>
      </c>
      <c r="I315" s="8"/>
      <c r="J315" s="44">
        <f>+H315*I315</f>
        <v>0</v>
      </c>
      <c r="K315" s="44"/>
      <c r="L315" s="11"/>
      <c r="M315" s="11"/>
      <c r="N315" s="44"/>
      <c r="O315" s="45"/>
      <c r="T315" s="64" t="s">
        <v>61</v>
      </c>
      <c r="W315" s="61"/>
    </row>
    <row r="316" spans="1:23" s="63" customFormat="1" ht="18.75">
      <c r="A316" s="68" t="s">
        <v>354</v>
      </c>
      <c r="B316" s="52" t="s">
        <v>1032</v>
      </c>
      <c r="C316" s="43" t="s">
        <v>385</v>
      </c>
      <c r="D316" s="72">
        <v>450</v>
      </c>
      <c r="E316" s="72">
        <v>450</v>
      </c>
      <c r="F316" s="72">
        <v>450</v>
      </c>
      <c r="G316" s="72">
        <v>450</v>
      </c>
      <c r="H316" s="72">
        <f>SUM('PACC Consolidado'!$D316:$G316)</f>
        <v>1800</v>
      </c>
      <c r="I316" s="60">
        <v>224.2</v>
      </c>
      <c r="J316" s="44">
        <f t="shared" si="6"/>
        <v>403560</v>
      </c>
      <c r="K316" s="59">
        <f>SUM(J316:J319)</f>
        <v>651560</v>
      </c>
      <c r="L316" s="61"/>
      <c r="M316" s="43" t="s">
        <v>379</v>
      </c>
      <c r="N316" s="59"/>
      <c r="O316" s="45"/>
      <c r="T316" s="64" t="s">
        <v>62</v>
      </c>
      <c r="W316" s="61"/>
    </row>
    <row r="317" spans="1:23" s="63" customFormat="1" ht="18.75">
      <c r="A317" s="53" t="s">
        <v>354</v>
      </c>
      <c r="B317" s="52" t="s">
        <v>958</v>
      </c>
      <c r="C317" s="43" t="s">
        <v>385</v>
      </c>
      <c r="D317" s="72">
        <v>1</v>
      </c>
      <c r="E317" s="72">
        <v>1</v>
      </c>
      <c r="F317" s="72">
        <v>1</v>
      </c>
      <c r="G317" s="72">
        <v>1</v>
      </c>
      <c r="H317" s="72">
        <f>SUM('PACC Consolidado'!$D317:$G317)</f>
        <v>4</v>
      </c>
      <c r="I317" s="60">
        <v>35000</v>
      </c>
      <c r="J317" s="44">
        <f t="shared" si="6"/>
        <v>140000</v>
      </c>
      <c r="K317" s="59"/>
      <c r="L317" s="61"/>
      <c r="M317" s="61"/>
      <c r="N317" s="59"/>
      <c r="O317" s="45"/>
      <c r="T317" s="64" t="s">
        <v>63</v>
      </c>
      <c r="W317" s="61"/>
    </row>
    <row r="318" spans="1:23" s="63" customFormat="1" ht="18.75">
      <c r="A318" s="53" t="s">
        <v>354</v>
      </c>
      <c r="B318" s="52" t="s">
        <v>1033</v>
      </c>
      <c r="C318" s="43" t="s">
        <v>385</v>
      </c>
      <c r="D318" s="72">
        <v>1</v>
      </c>
      <c r="E318" s="72"/>
      <c r="F318" s="72">
        <v>1</v>
      </c>
      <c r="G318" s="72">
        <v>1</v>
      </c>
      <c r="H318" s="72">
        <f>SUM('PACC Consolidado'!$D318:$G318)</f>
        <v>3</v>
      </c>
      <c r="I318" s="60">
        <v>36000</v>
      </c>
      <c r="J318" s="44">
        <f t="shared" si="6"/>
        <v>108000</v>
      </c>
      <c r="K318" s="60"/>
      <c r="L318" s="43" t="s">
        <v>18</v>
      </c>
      <c r="M318" s="61"/>
      <c r="N318" s="59"/>
      <c r="O318" s="45"/>
      <c r="T318" s="64"/>
      <c r="W318" s="61"/>
    </row>
    <row r="319" spans="1:23" s="63" customFormat="1" ht="18.75">
      <c r="A319" s="86"/>
      <c r="B319" s="86"/>
      <c r="C319" s="87"/>
      <c r="D319" s="88"/>
      <c r="E319" s="88"/>
      <c r="F319" s="88"/>
      <c r="G319" s="88"/>
      <c r="H319" s="89">
        <f>SUM('PACC Consolidado'!$D319:$G319)</f>
        <v>0</v>
      </c>
      <c r="I319" s="90"/>
      <c r="J319" s="91">
        <f>+H319*I319</f>
        <v>0</v>
      </c>
      <c r="K319" s="90"/>
      <c r="L319" s="87"/>
      <c r="M319" s="92"/>
      <c r="N319" s="91"/>
      <c r="O319" s="96"/>
      <c r="T319" s="64"/>
      <c r="W319" s="61"/>
    </row>
    <row r="320" spans="1:23">
      <c r="A320" s="52" t="s">
        <v>355</v>
      </c>
      <c r="B320" s="53" t="s">
        <v>1034</v>
      </c>
      <c r="C320" s="43" t="s">
        <v>385</v>
      </c>
      <c r="D320" s="72">
        <v>1</v>
      </c>
      <c r="E320" s="72">
        <v>0</v>
      </c>
      <c r="F320" s="72">
        <v>1</v>
      </c>
      <c r="G320" s="72">
        <v>2</v>
      </c>
      <c r="H320" s="72">
        <f>SUM('PACC Consolidado'!$D320:$G320)</f>
        <v>4</v>
      </c>
      <c r="I320" s="60">
        <v>640000</v>
      </c>
      <c r="J320" s="44">
        <f t="shared" si="6"/>
        <v>2560000</v>
      </c>
      <c r="K320" s="59">
        <f>SUM(J320:J330)</f>
        <v>2560000</v>
      </c>
      <c r="L320" s="61"/>
      <c r="M320" s="43" t="s">
        <v>379</v>
      </c>
      <c r="N320" s="59"/>
      <c r="O320" s="45"/>
    </row>
    <row r="321" spans="1:15">
      <c r="A321" s="82"/>
      <c r="B321" s="82"/>
      <c r="C321" s="6"/>
      <c r="D321" s="83"/>
      <c r="E321" s="83"/>
      <c r="F321" s="83"/>
      <c r="G321" s="83"/>
      <c r="H321" s="7">
        <f>SUM('PACC Consolidado'!$D321:$G321)</f>
        <v>0</v>
      </c>
      <c r="I321" s="8">
        <v>0</v>
      </c>
      <c r="J321" s="44">
        <f>+H321*I321</f>
        <v>0</v>
      </c>
      <c r="K321" s="44"/>
      <c r="L321" s="11"/>
      <c r="M321" s="11"/>
      <c r="N321" s="44"/>
      <c r="O321" s="45"/>
    </row>
    <row r="322" spans="1:15">
      <c r="A322" s="6"/>
      <c r="B322" s="52"/>
      <c r="C322" s="43"/>
      <c r="D322" s="72"/>
      <c r="E322" s="72"/>
      <c r="F322" s="72"/>
      <c r="G322" s="72"/>
      <c r="H322" s="72">
        <f>SUM('PACC Consolidado'!$D322:$G322)</f>
        <v>0</v>
      </c>
      <c r="I322" s="60"/>
      <c r="J322" s="44">
        <f t="shared" si="6"/>
        <v>0</v>
      </c>
      <c r="K322" s="59"/>
      <c r="L322" s="61"/>
      <c r="M322" s="61"/>
      <c r="N322" s="59"/>
      <c r="O322" s="45"/>
    </row>
    <row r="323" spans="1:15">
      <c r="A323" s="52"/>
      <c r="B323" s="52"/>
      <c r="C323" s="43"/>
      <c r="D323" s="72"/>
      <c r="E323" s="72"/>
      <c r="F323" s="72"/>
      <c r="G323" s="72"/>
      <c r="H323" s="72">
        <f>SUM('PACC Consolidado'!$D323:$G323)</f>
        <v>0</v>
      </c>
      <c r="I323" s="60"/>
      <c r="J323" s="44">
        <f t="shared" si="6"/>
        <v>0</v>
      </c>
      <c r="K323" s="59"/>
      <c r="L323" s="61"/>
      <c r="M323" s="61"/>
      <c r="N323" s="59"/>
      <c r="O323" s="45"/>
    </row>
    <row r="324" spans="1:15">
      <c r="A324" s="6"/>
      <c r="B324" s="52"/>
      <c r="C324" s="43"/>
      <c r="D324" s="76"/>
      <c r="E324" s="76"/>
      <c r="F324" s="76"/>
      <c r="G324" s="76"/>
      <c r="H324" s="72">
        <f>SUM('PACC Consolidado'!$D324:$G324)</f>
        <v>0</v>
      </c>
      <c r="I324" s="60"/>
      <c r="J324" s="44">
        <f t="shared" si="6"/>
        <v>0</v>
      </c>
      <c r="K324" s="60"/>
      <c r="L324" s="43"/>
      <c r="M324" s="43"/>
      <c r="N324" s="60"/>
      <c r="O324" s="6"/>
    </row>
    <row r="325" spans="1:15">
      <c r="A325" s="68"/>
      <c r="B325" s="52"/>
      <c r="C325" s="43"/>
      <c r="D325" s="72"/>
      <c r="E325" s="72"/>
      <c r="F325" s="72"/>
      <c r="G325" s="72"/>
      <c r="H325" s="72">
        <f>SUM('PACC Consolidado'!$D325:$G325)</f>
        <v>0</v>
      </c>
      <c r="I325" s="60"/>
      <c r="J325" s="44">
        <f t="shared" si="6"/>
        <v>0</v>
      </c>
      <c r="K325" s="59"/>
      <c r="L325" s="61"/>
      <c r="M325" s="61"/>
      <c r="N325" s="59"/>
      <c r="O325" s="45"/>
    </row>
    <row r="326" spans="1:15">
      <c r="A326" s="68"/>
      <c r="B326" s="52"/>
      <c r="C326" s="43"/>
      <c r="D326" s="72"/>
      <c r="E326" s="72"/>
      <c r="F326" s="72"/>
      <c r="G326" s="72"/>
      <c r="H326" s="72">
        <f>SUM('PACC Consolidado'!$D326:$G326)</f>
        <v>0</v>
      </c>
      <c r="I326" s="60"/>
      <c r="J326" s="44">
        <f t="shared" si="6"/>
        <v>0</v>
      </c>
      <c r="K326" s="59"/>
      <c r="L326" s="61"/>
      <c r="M326" s="61"/>
      <c r="N326" s="59"/>
      <c r="O326" s="45"/>
    </row>
    <row r="327" spans="1:15">
      <c r="A327" s="6"/>
      <c r="B327" s="52"/>
      <c r="C327" s="43"/>
      <c r="D327" s="72"/>
      <c r="E327" s="72"/>
      <c r="F327" s="72"/>
      <c r="G327" s="72"/>
      <c r="H327" s="72">
        <f>SUM('PACC Consolidado'!$D327:$G327)</f>
        <v>0</v>
      </c>
      <c r="I327" s="60"/>
      <c r="J327" s="44">
        <f t="shared" si="6"/>
        <v>0</v>
      </c>
      <c r="K327" s="60"/>
      <c r="L327" s="43"/>
      <c r="M327" s="43"/>
      <c r="N327" s="60"/>
      <c r="O327" s="6"/>
    </row>
    <row r="328" spans="1:15" ht="18.75">
      <c r="A328" s="70"/>
      <c r="B328" s="32"/>
      <c r="C328" s="32"/>
      <c r="D328" s="77"/>
      <c r="E328" s="77"/>
      <c r="F328" s="77"/>
      <c r="G328" s="77"/>
      <c r="H328" s="72">
        <f>SUM('PACC Consolidado'!$D328:$G328)</f>
        <v>0</v>
      </c>
      <c r="I328" s="44"/>
      <c r="J328" s="44">
        <f t="shared" ref="J328:J333" si="7">+H328*I328</f>
        <v>0</v>
      </c>
      <c r="K328" s="44"/>
      <c r="L328" s="11"/>
      <c r="M328" s="11"/>
      <c r="N328" s="44"/>
      <c r="O328" s="45"/>
    </row>
    <row r="329" spans="1:15" ht="18.75">
      <c r="A329" s="70"/>
      <c r="B329" s="32"/>
      <c r="C329" s="32"/>
      <c r="D329" s="77"/>
      <c r="E329" s="77"/>
      <c r="F329" s="77"/>
      <c r="G329" s="77"/>
      <c r="H329" s="72">
        <f>SUM('PACC Consolidado'!$D329:$G329)</f>
        <v>0</v>
      </c>
      <c r="I329" s="44"/>
      <c r="J329" s="44">
        <f t="shared" si="7"/>
        <v>0</v>
      </c>
      <c r="K329" s="44"/>
      <c r="L329" s="11"/>
      <c r="M329" s="11"/>
      <c r="N329" s="44"/>
      <c r="O329" s="45"/>
    </row>
    <row r="330" spans="1:15" ht="18.75">
      <c r="A330" s="70"/>
      <c r="B330" s="32"/>
      <c r="C330" s="32"/>
      <c r="D330" s="77"/>
      <c r="E330" s="77"/>
      <c r="F330" s="77"/>
      <c r="G330" s="77"/>
      <c r="H330" s="72">
        <f>SUM('PACC Consolidado'!$D330:$G330)</f>
        <v>0</v>
      </c>
      <c r="I330" s="44"/>
      <c r="J330" s="44">
        <f t="shared" si="7"/>
        <v>0</v>
      </c>
      <c r="K330" s="44"/>
      <c r="L330" s="11"/>
      <c r="M330" s="11"/>
      <c r="N330" s="44"/>
      <c r="O330" s="45"/>
    </row>
    <row r="331" spans="1:15" ht="18.75">
      <c r="A331" s="70"/>
      <c r="B331" s="32"/>
      <c r="C331" s="32"/>
      <c r="D331" s="77"/>
      <c r="E331" s="77"/>
      <c r="F331" s="77"/>
      <c r="G331" s="77"/>
      <c r="H331" s="72">
        <f>SUM('PACC Consolidado'!$D331:$G331)</f>
        <v>0</v>
      </c>
      <c r="I331" s="44"/>
      <c r="J331" s="44">
        <f t="shared" si="7"/>
        <v>0</v>
      </c>
      <c r="K331" s="44"/>
      <c r="L331" s="11"/>
      <c r="M331" s="11"/>
      <c r="N331" s="44"/>
      <c r="O331" s="45"/>
    </row>
    <row r="332" spans="1:15" ht="18.75">
      <c r="A332" s="70"/>
      <c r="B332" s="32"/>
      <c r="C332" s="32"/>
      <c r="D332" s="77"/>
      <c r="E332" s="77"/>
      <c r="F332" s="77"/>
      <c r="G332" s="77"/>
      <c r="H332" s="72">
        <f>SUM('PACC Consolidado'!$D332:$G332)</f>
        <v>0</v>
      </c>
      <c r="I332" s="44"/>
      <c r="J332" s="44">
        <f t="shared" si="7"/>
        <v>0</v>
      </c>
      <c r="K332" s="44"/>
      <c r="L332" s="11"/>
      <c r="M332" s="11"/>
      <c r="N332" s="44"/>
      <c r="O332" s="45"/>
    </row>
    <row r="333" spans="1:15" ht="18.75">
      <c r="A333" s="70"/>
      <c r="B333" s="32"/>
      <c r="C333" s="32"/>
      <c r="D333" s="77"/>
      <c r="E333" s="77"/>
      <c r="F333" s="77"/>
      <c r="G333" s="77"/>
      <c r="H333" s="72">
        <f>SUM('PACC Consolidado'!$D333:$G333)</f>
        <v>0</v>
      </c>
      <c r="I333" s="44"/>
      <c r="J333" s="44">
        <f t="shared" si="7"/>
        <v>0</v>
      </c>
      <c r="K333" s="44"/>
      <c r="L333" s="11"/>
      <c r="M333" s="11"/>
      <c r="N333" s="44"/>
      <c r="O333" s="45"/>
    </row>
    <row r="334" spans="1:15" ht="18.75">
      <c r="A334" s="70"/>
      <c r="B334" s="32"/>
      <c r="C334" s="32"/>
      <c r="D334" s="77"/>
      <c r="E334" s="77"/>
      <c r="F334" s="77"/>
      <c r="G334" s="77"/>
      <c r="H334" s="72">
        <f>SUM('PACC Consolidado'!$D334:$G334)</f>
        <v>0</v>
      </c>
      <c r="I334" s="44"/>
      <c r="J334" s="44">
        <f t="shared" ref="J334:J360" si="8">+H334*I334</f>
        <v>0</v>
      </c>
      <c r="K334" s="44"/>
      <c r="L334" s="11"/>
      <c r="M334" s="11"/>
      <c r="N334" s="44"/>
      <c r="O334" s="45"/>
    </row>
    <row r="335" spans="1:15" ht="18.75">
      <c r="A335" s="70"/>
      <c r="B335" s="32"/>
      <c r="C335" s="32"/>
      <c r="D335" s="77"/>
      <c r="E335" s="77"/>
      <c r="F335" s="77"/>
      <c r="G335" s="77"/>
      <c r="H335" s="72">
        <f>SUM('PACC Consolidado'!$D335:$G335)</f>
        <v>0</v>
      </c>
      <c r="I335" s="44"/>
      <c r="J335" s="44">
        <f t="shared" si="8"/>
        <v>0</v>
      </c>
      <c r="K335" s="44"/>
      <c r="L335" s="11"/>
      <c r="M335" s="11"/>
      <c r="N335" s="44"/>
      <c r="O335" s="45"/>
    </row>
    <row r="336" spans="1:15" ht="18.75">
      <c r="A336" s="70"/>
      <c r="B336" s="32"/>
      <c r="C336" s="32"/>
      <c r="D336" s="77"/>
      <c r="E336" s="77"/>
      <c r="F336" s="77"/>
      <c r="G336" s="77"/>
      <c r="H336" s="72">
        <f>SUM('PACC Consolidado'!$D336:$G336)</f>
        <v>0</v>
      </c>
      <c r="I336" s="44"/>
      <c r="J336" s="44">
        <f t="shared" si="8"/>
        <v>0</v>
      </c>
      <c r="K336" s="44"/>
      <c r="L336" s="11"/>
      <c r="M336" s="11"/>
      <c r="N336" s="44"/>
      <c r="O336" s="45"/>
    </row>
    <row r="337" spans="1:15" ht="18.75">
      <c r="A337" s="70"/>
      <c r="B337" s="32"/>
      <c r="C337" s="32"/>
      <c r="D337" s="77"/>
      <c r="E337" s="77"/>
      <c r="F337" s="77"/>
      <c r="G337" s="77"/>
      <c r="H337" s="72">
        <f>SUM('PACC Consolidado'!$D337:$G337)</f>
        <v>0</v>
      </c>
      <c r="I337" s="44"/>
      <c r="J337" s="44">
        <f t="shared" si="8"/>
        <v>0</v>
      </c>
      <c r="K337" s="44"/>
      <c r="L337" s="11"/>
      <c r="M337" s="11"/>
      <c r="N337" s="44"/>
      <c r="O337" s="45"/>
    </row>
    <row r="338" spans="1:15" ht="18.75">
      <c r="A338" s="70"/>
      <c r="B338" s="32"/>
      <c r="C338" s="32"/>
      <c r="D338" s="77"/>
      <c r="E338" s="77"/>
      <c r="F338" s="77"/>
      <c r="G338" s="77"/>
      <c r="H338" s="72">
        <f>SUM('PACC Consolidado'!$D338:$G338)</f>
        <v>0</v>
      </c>
      <c r="I338" s="44"/>
      <c r="J338" s="44">
        <f t="shared" si="8"/>
        <v>0</v>
      </c>
      <c r="K338" s="44"/>
      <c r="L338" s="11"/>
      <c r="M338" s="11"/>
      <c r="N338" s="44"/>
      <c r="O338" s="45"/>
    </row>
    <row r="339" spans="1:15" ht="18.75">
      <c r="A339" s="70"/>
      <c r="B339" s="32"/>
      <c r="C339" s="32"/>
      <c r="D339" s="77"/>
      <c r="E339" s="77"/>
      <c r="F339" s="77"/>
      <c r="G339" s="77"/>
      <c r="H339" s="72">
        <f>SUM('PACC Consolidado'!$D339:$G339)</f>
        <v>0</v>
      </c>
      <c r="I339" s="44"/>
      <c r="J339" s="44">
        <f t="shared" si="8"/>
        <v>0</v>
      </c>
      <c r="K339" s="44"/>
      <c r="L339" s="11"/>
      <c r="M339" s="11"/>
      <c r="N339" s="44"/>
      <c r="O339" s="45"/>
    </row>
    <row r="340" spans="1:15" ht="18.75">
      <c r="A340" s="70"/>
      <c r="B340" s="32"/>
      <c r="C340" s="32"/>
      <c r="D340" s="77"/>
      <c r="E340" s="77"/>
      <c r="F340" s="77"/>
      <c r="G340" s="77"/>
      <c r="H340" s="72">
        <f>SUM('PACC Consolidado'!$D340:$G340)</f>
        <v>0</v>
      </c>
      <c r="I340" s="44"/>
      <c r="J340" s="44">
        <f t="shared" si="8"/>
        <v>0</v>
      </c>
      <c r="K340" s="44"/>
      <c r="L340" s="11"/>
      <c r="M340" s="11"/>
      <c r="N340" s="44"/>
      <c r="O340" s="45"/>
    </row>
    <row r="341" spans="1:15" ht="18.75">
      <c r="A341" s="70"/>
      <c r="B341" s="32"/>
      <c r="C341" s="32"/>
      <c r="D341" s="77"/>
      <c r="E341" s="77"/>
      <c r="F341" s="77"/>
      <c r="G341" s="77"/>
      <c r="H341" s="72">
        <f>SUM('PACC Consolidado'!$D341:$G341)</f>
        <v>0</v>
      </c>
      <c r="I341" s="44"/>
      <c r="J341" s="44">
        <f t="shared" si="8"/>
        <v>0</v>
      </c>
      <c r="K341" s="44"/>
      <c r="L341" s="11"/>
      <c r="M341" s="11"/>
      <c r="N341" s="44"/>
      <c r="O341" s="45"/>
    </row>
    <row r="342" spans="1:15" ht="18.75">
      <c r="A342" s="70"/>
      <c r="B342" s="32"/>
      <c r="C342" s="32"/>
      <c r="D342" s="77"/>
      <c r="E342" s="77"/>
      <c r="F342" s="77"/>
      <c r="G342" s="77"/>
      <c r="H342" s="72">
        <f>SUM('PACC Consolidado'!$D342:$G342)</f>
        <v>0</v>
      </c>
      <c r="I342" s="44"/>
      <c r="J342" s="44">
        <f t="shared" si="8"/>
        <v>0</v>
      </c>
      <c r="K342" s="44"/>
      <c r="L342" s="11"/>
      <c r="M342" s="11"/>
      <c r="N342" s="44"/>
      <c r="O342" s="45"/>
    </row>
    <row r="343" spans="1:15" ht="18.75">
      <c r="A343" s="70"/>
      <c r="B343" s="32"/>
      <c r="C343" s="32"/>
      <c r="D343" s="77"/>
      <c r="E343" s="77"/>
      <c r="F343" s="77"/>
      <c r="G343" s="77"/>
      <c r="H343" s="72">
        <f>SUM('PACC Consolidado'!$D343:$G343)</f>
        <v>0</v>
      </c>
      <c r="I343" s="44"/>
      <c r="J343" s="44">
        <f t="shared" si="8"/>
        <v>0</v>
      </c>
      <c r="K343" s="44"/>
      <c r="L343" s="11"/>
      <c r="M343" s="11"/>
      <c r="N343" s="44"/>
      <c r="O343" s="45"/>
    </row>
    <row r="344" spans="1:15" ht="18.75">
      <c r="A344" s="70"/>
      <c r="B344" s="32"/>
      <c r="C344" s="32"/>
      <c r="D344" s="77"/>
      <c r="E344" s="77"/>
      <c r="F344" s="77"/>
      <c r="G344" s="77"/>
      <c r="H344" s="72">
        <f>SUM('PACC Consolidado'!$D344:$G344)</f>
        <v>0</v>
      </c>
      <c r="I344" s="44"/>
      <c r="J344" s="44">
        <f t="shared" si="8"/>
        <v>0</v>
      </c>
      <c r="K344" s="44"/>
      <c r="L344" s="11"/>
      <c r="M344" s="11"/>
      <c r="N344" s="44"/>
      <c r="O344" s="45"/>
    </row>
    <row r="345" spans="1:15" ht="18.75">
      <c r="A345" s="70"/>
      <c r="B345" s="32"/>
      <c r="C345" s="32"/>
      <c r="D345" s="77"/>
      <c r="E345" s="77"/>
      <c r="F345" s="77"/>
      <c r="G345" s="77"/>
      <c r="H345" s="72">
        <f>SUM('PACC Consolidado'!$D345:$G345)</f>
        <v>0</v>
      </c>
      <c r="I345" s="44"/>
      <c r="J345" s="44">
        <f t="shared" si="8"/>
        <v>0</v>
      </c>
      <c r="K345" s="44"/>
      <c r="L345" s="11"/>
      <c r="M345" s="11"/>
      <c r="N345" s="44"/>
      <c r="O345" s="45"/>
    </row>
    <row r="346" spans="1:15" ht="18.75">
      <c r="A346" s="70"/>
      <c r="B346" s="32"/>
      <c r="C346" s="32"/>
      <c r="D346" s="77"/>
      <c r="E346" s="77"/>
      <c r="F346" s="77"/>
      <c r="G346" s="77"/>
      <c r="H346" s="72">
        <f>SUM('PACC Consolidado'!$D346:$G346)</f>
        <v>0</v>
      </c>
      <c r="I346" s="44"/>
      <c r="J346" s="44">
        <f t="shared" si="8"/>
        <v>0</v>
      </c>
      <c r="K346" s="44"/>
      <c r="L346" s="11"/>
      <c r="M346" s="11"/>
      <c r="N346" s="44"/>
      <c r="O346" s="45"/>
    </row>
    <row r="347" spans="1:15" ht="18.75">
      <c r="A347" s="70"/>
      <c r="B347" s="32"/>
      <c r="C347" s="32"/>
      <c r="D347" s="77"/>
      <c r="E347" s="77"/>
      <c r="F347" s="77"/>
      <c r="G347" s="77"/>
      <c r="H347" s="72">
        <f>SUM('PACC Consolidado'!$D347:$G347)</f>
        <v>0</v>
      </c>
      <c r="I347" s="44"/>
      <c r="J347" s="44">
        <f t="shared" si="8"/>
        <v>0</v>
      </c>
      <c r="K347" s="44"/>
      <c r="L347" s="11"/>
      <c r="M347" s="11"/>
      <c r="N347" s="44"/>
      <c r="O347" s="45"/>
    </row>
    <row r="348" spans="1:15" ht="18.75">
      <c r="A348" s="70"/>
      <c r="B348" s="32"/>
      <c r="C348" s="32"/>
      <c r="D348" s="77"/>
      <c r="E348" s="77"/>
      <c r="F348" s="77"/>
      <c r="G348" s="77"/>
      <c r="H348" s="72">
        <f>SUM('PACC Consolidado'!$D348:$G348)</f>
        <v>0</v>
      </c>
      <c r="I348" s="44"/>
      <c r="J348" s="44">
        <f t="shared" si="8"/>
        <v>0</v>
      </c>
      <c r="K348" s="44"/>
      <c r="L348" s="11"/>
      <c r="M348" s="11"/>
      <c r="N348" s="44"/>
      <c r="O348" s="45"/>
    </row>
    <row r="349" spans="1:15" ht="18.75">
      <c r="A349" s="70"/>
      <c r="B349" s="32"/>
      <c r="C349" s="32"/>
      <c r="D349" s="77"/>
      <c r="E349" s="77"/>
      <c r="F349" s="77"/>
      <c r="G349" s="77"/>
      <c r="H349" s="72">
        <f>SUM('PACC Consolidado'!$D349:$G349)</f>
        <v>0</v>
      </c>
      <c r="I349" s="44"/>
      <c r="J349" s="44">
        <f t="shared" si="8"/>
        <v>0</v>
      </c>
      <c r="K349" s="44"/>
      <c r="L349" s="11"/>
      <c r="M349" s="11"/>
      <c r="N349" s="44"/>
      <c r="O349" s="45"/>
    </row>
    <row r="350" spans="1:15" ht="18.75">
      <c r="A350" s="70"/>
      <c r="B350" s="32"/>
      <c r="C350" s="32"/>
      <c r="D350" s="77"/>
      <c r="E350" s="77"/>
      <c r="F350" s="77"/>
      <c r="G350" s="77"/>
      <c r="H350" s="72">
        <f>SUM('PACC Consolidado'!$D350:$G350)</f>
        <v>0</v>
      </c>
      <c r="I350" s="44"/>
      <c r="J350" s="44">
        <f t="shared" si="8"/>
        <v>0</v>
      </c>
      <c r="K350" s="44"/>
      <c r="L350" s="11"/>
      <c r="M350" s="11"/>
      <c r="N350" s="44"/>
      <c r="O350" s="45"/>
    </row>
    <row r="351" spans="1:15" ht="18.75">
      <c r="A351" s="70"/>
      <c r="B351" s="32"/>
      <c r="C351" s="32"/>
      <c r="D351" s="77"/>
      <c r="E351" s="77"/>
      <c r="F351" s="77"/>
      <c r="G351" s="77"/>
      <c r="H351" s="72">
        <f>SUM('PACC Consolidado'!$D351:$G351)</f>
        <v>0</v>
      </c>
      <c r="I351" s="44"/>
      <c r="J351" s="44">
        <f t="shared" si="8"/>
        <v>0</v>
      </c>
      <c r="K351" s="44"/>
      <c r="L351" s="11"/>
      <c r="M351" s="11"/>
      <c r="N351" s="44"/>
      <c r="O351" s="45"/>
    </row>
    <row r="352" spans="1:15" ht="18.75">
      <c r="A352" s="70"/>
      <c r="B352" s="32"/>
      <c r="C352" s="32"/>
      <c r="D352" s="77"/>
      <c r="E352" s="77"/>
      <c r="F352" s="77"/>
      <c r="G352" s="77"/>
      <c r="H352" s="72">
        <f>SUM('PACC Consolidado'!$D352:$G352)</f>
        <v>0</v>
      </c>
      <c r="I352" s="44"/>
      <c r="J352" s="44">
        <f t="shared" si="8"/>
        <v>0</v>
      </c>
      <c r="K352" s="44"/>
      <c r="L352" s="11"/>
      <c r="M352" s="11"/>
      <c r="N352" s="44"/>
      <c r="O352" s="45"/>
    </row>
    <row r="353" spans="1:15" ht="18.75">
      <c r="A353" s="70"/>
      <c r="B353" s="32"/>
      <c r="C353" s="32"/>
      <c r="D353" s="77"/>
      <c r="E353" s="77"/>
      <c r="F353" s="77"/>
      <c r="G353" s="77"/>
      <c r="H353" s="72">
        <f>SUM('PACC Consolidado'!$D353:$G353)</f>
        <v>0</v>
      </c>
      <c r="I353" s="44"/>
      <c r="J353" s="44">
        <f t="shared" si="8"/>
        <v>0</v>
      </c>
      <c r="K353" s="44"/>
      <c r="L353" s="11"/>
      <c r="M353" s="11"/>
      <c r="N353" s="44"/>
      <c r="O353" s="45"/>
    </row>
    <row r="354" spans="1:15" ht="18.75">
      <c r="A354" s="70"/>
      <c r="B354" s="32"/>
      <c r="C354" s="32"/>
      <c r="D354" s="77"/>
      <c r="E354" s="77"/>
      <c r="F354" s="77"/>
      <c r="G354" s="77"/>
      <c r="H354" s="72">
        <f>SUM('PACC Consolidado'!$D354:$G354)</f>
        <v>0</v>
      </c>
      <c r="I354" s="44"/>
      <c r="J354" s="44">
        <f t="shared" si="8"/>
        <v>0</v>
      </c>
      <c r="K354" s="44"/>
      <c r="L354" s="11"/>
      <c r="M354" s="11"/>
      <c r="N354" s="44"/>
      <c r="O354" s="45"/>
    </row>
    <row r="355" spans="1:15" ht="18.75">
      <c r="A355" s="70"/>
      <c r="B355" s="32"/>
      <c r="C355" s="32"/>
      <c r="D355" s="77"/>
      <c r="E355" s="77"/>
      <c r="F355" s="77"/>
      <c r="G355" s="77"/>
      <c r="H355" s="72">
        <f>SUM('PACC Consolidado'!$D355:$G355)</f>
        <v>0</v>
      </c>
      <c r="I355" s="44"/>
      <c r="J355" s="44">
        <f t="shared" si="8"/>
        <v>0</v>
      </c>
      <c r="K355" s="44"/>
      <c r="L355" s="11"/>
      <c r="M355" s="11"/>
      <c r="N355" s="44"/>
      <c r="O355" s="45"/>
    </row>
    <row r="356" spans="1:15" ht="18.75">
      <c r="A356" s="70"/>
      <c r="B356" s="32"/>
      <c r="C356" s="32"/>
      <c r="D356" s="77"/>
      <c r="E356" s="77"/>
      <c r="F356" s="77"/>
      <c r="G356" s="77"/>
      <c r="H356" s="72">
        <f>SUM('PACC Consolidado'!$D356:$G356)</f>
        <v>0</v>
      </c>
      <c r="I356" s="44"/>
      <c r="J356" s="44">
        <f t="shared" si="8"/>
        <v>0</v>
      </c>
      <c r="K356" s="44"/>
      <c r="L356" s="11"/>
      <c r="M356" s="11"/>
      <c r="N356" s="44"/>
      <c r="O356" s="45"/>
    </row>
    <row r="357" spans="1:15" ht="18.75">
      <c r="A357" s="70"/>
      <c r="B357" s="32"/>
      <c r="C357" s="32"/>
      <c r="D357" s="77"/>
      <c r="E357" s="77"/>
      <c r="F357" s="77"/>
      <c r="G357" s="77"/>
      <c r="H357" s="72">
        <f>SUM('PACC Consolidado'!$D357:$G357)</f>
        <v>0</v>
      </c>
      <c r="I357" s="44"/>
      <c r="J357" s="44">
        <f t="shared" si="8"/>
        <v>0</v>
      </c>
      <c r="K357" s="44"/>
      <c r="L357" s="11"/>
      <c r="M357" s="11"/>
      <c r="N357" s="44"/>
      <c r="O357" s="45"/>
    </row>
    <row r="358" spans="1:15" ht="18.75">
      <c r="A358" s="70"/>
      <c r="B358" s="32"/>
      <c r="C358" s="32"/>
      <c r="D358" s="77"/>
      <c r="E358" s="77"/>
      <c r="F358" s="77"/>
      <c r="G358" s="77"/>
      <c r="H358" s="72">
        <f>SUM('PACC Consolidado'!$D358:$G358)</f>
        <v>0</v>
      </c>
      <c r="I358" s="44"/>
      <c r="J358" s="44">
        <f t="shared" si="8"/>
        <v>0</v>
      </c>
      <c r="K358" s="44"/>
      <c r="L358" s="11"/>
      <c r="M358" s="11"/>
      <c r="N358" s="44"/>
      <c r="O358" s="45"/>
    </row>
    <row r="359" spans="1:15" ht="18.75">
      <c r="A359" s="70"/>
      <c r="B359" s="32"/>
      <c r="C359" s="32"/>
      <c r="D359" s="77"/>
      <c r="E359" s="77"/>
      <c r="F359" s="77"/>
      <c r="G359" s="77"/>
      <c r="H359" s="72">
        <f>SUM('PACC Consolidado'!$D359:$G359)</f>
        <v>0</v>
      </c>
      <c r="I359" s="44"/>
      <c r="J359" s="44">
        <f t="shared" si="8"/>
        <v>0</v>
      </c>
      <c r="K359" s="44"/>
      <c r="L359" s="11"/>
      <c r="M359" s="11"/>
      <c r="N359" s="44"/>
      <c r="O359" s="45"/>
    </row>
    <row r="360" spans="1:15" ht="18.75">
      <c r="A360" s="70"/>
      <c r="B360" s="32"/>
      <c r="C360" s="32"/>
      <c r="D360" s="77"/>
      <c r="E360" s="77"/>
      <c r="F360" s="77"/>
      <c r="G360" s="77"/>
      <c r="H360" s="72">
        <f>SUM('PACC Consolidado'!$D360:$G360)</f>
        <v>0</v>
      </c>
      <c r="I360" s="44"/>
      <c r="J360" s="44">
        <f t="shared" si="8"/>
        <v>0</v>
      </c>
      <c r="K360" s="44"/>
      <c r="L360" s="11"/>
      <c r="M360" s="11"/>
      <c r="N360" s="44"/>
      <c r="O360" s="45"/>
    </row>
  </sheetData>
  <mergeCells count="4">
    <mergeCell ref="A3:A5"/>
    <mergeCell ref="A6:O6"/>
    <mergeCell ref="A7:B7"/>
    <mergeCell ref="D9:G9"/>
  </mergeCells>
  <dataValidations xWindow="96" yWindow="634" count="18">
    <dataValidation type="list" allowBlank="1" showInputMessage="1" showErrorMessage="1" promptTitle="PACC" prompt="Seleccione el Código de Bienes y Servicios.&#10;" sqref="A328:A360 A323 A318:A319 A304:A315 A266:A273 A250:A255 A242:A245 A222:A227 A204:A207 A179:A182 A171:A177 A160:A166 A87:A93 A168:A169 A114:A116 A137:A140 A128:A135 A144:A150 A124:A125 A122 A110:A112 A153:A156 A67:A76 A34:A51 A17:A21 A24:A29 A53:A64 A78:A85 A96:A104 A190:A201 A185:A186 A212:A220 A264 A293:A295 A235:A238 A297:A302 A232 A12 A15 A276:A283">
      <formula1>$T$11:$T$231</formula1>
    </dataValidation>
    <dataValidation type="list" allowBlank="1" showInputMessage="1" showErrorMessage="1" promptTitle="PACC" prompt="Seleccione el procedimiento de selección." sqref="L323:L360 L12:L321">
      <formula1>$W$11:$W$22</formula1>
    </dataValidation>
    <dataValidation type="list" allowBlank="1" showInputMessage="1" showErrorMessage="1" promptTitle="PACC" prompt="Seleccione el Código de Bienes y Servicios.&#10;" sqref="A327 A322 A324 A221 A11 A16 A233:A234 A274:A275 A13:A14">
      <formula1>$T$11:$T$448</formula1>
    </dataValidation>
    <dataValidation type="list" allowBlank="1" showInputMessage="1" showErrorMessage="1" promptTitle="PACC" prompt="Seleccione el procedimiento de selección." sqref="L322">
      <formula1>$W$11:$W$21</formula1>
    </dataValidation>
    <dataValidation type="list" allowBlank="1" showInputMessage="1" showErrorMessage="1" promptTitle="PACC" prompt="Seleccione el Código de Bienes y Servicios.&#10;" sqref="A320:A321 A325:A326 A77">
      <formula1>$T$11:$T$426</formula1>
    </dataValidation>
    <dataValidation allowBlank="1" showInputMessage="1" showErrorMessage="1" promptTitle="PACC" prompt="Digite la cantidad requerida en este período.&#10;" sqref="D233:G233 D318:G360 D274:G275 D221:G221 E184:G189 D179:G182 D161:G175 D46:G48 D41:G43 G20:G25 E20:E25 D77:G77 D61:G61 E62:G67 D213:G213 D11:G19"/>
    <dataValidation type="list" allowBlank="1" showInputMessage="1" showErrorMessage="1" promptTitle="PACC" prompt="Seleccione el Código de Bienes y Servicios.&#10;" sqref="A256:A263 A246:A249 A239:A241 A187:A189 A113 A123 A141:A143 A167 A151:A152 A126:A127 A94:A95 A136 A86 A157:A159 A117:A121 A170 A22:A23 A30:A33 A65:A66 A105:A109 A184 A202:A203 A303 A265 A284:A292 A296 A228:A231 A316:A317 A208:A211">
      <formula1>$T$11:$T$391</formula1>
    </dataValidation>
    <dataValidation type="list" allowBlank="1" showInputMessage="1" showErrorMessage="1" promptTitle="PACC" prompt="Seleccione el Código de Bienes y Servicios.&#10;" sqref="A178 A52 A183">
      <formula1>$T$11:$T$421</formula1>
    </dataValidation>
    <dataValidation allowBlank="1" showInputMessage="1" showErrorMessage="1" promptTitle="PACC" prompt="Digite el precio unitario estimado.&#10;" sqref="I11:I360"/>
    <dataValidation allowBlank="1" showInputMessage="1" showErrorMessage="1" promptTitle="PACC" prompt="Este valor se calculará automáticamente, resultado de la multiplicación de la cantidad total por el precio unitario estimado." sqref="J11:J360"/>
    <dataValidation allowBlank="1" showInputMessage="1" showErrorMessage="1" promptTitle="PACC" prompt="Digite la unidad de medida.&#10;&#10;" sqref="C11:C360"/>
    <dataValidation allowBlank="1" showInputMessage="1" showErrorMessage="1" promptTitle="PACC" prompt="Digite la descripción de la compra o contratación." sqref="B11:B360"/>
    <dataValidation allowBlank="1" showInputMessage="1" showErrorMessage="1" promptTitle="PACC" prompt="La cantidad total resultará de la suma de las cantidades requeridas en cada trimestre. " sqref="H11:H360"/>
    <dataValidation allowBlank="1" showInputMessage="1" showErrorMessage="1" promptTitle="PACC" prompt="Digite las observaciones que considere." sqref="O11:O360"/>
    <dataValidation allowBlank="1" showInputMessage="1" showErrorMessage="1" promptTitle="PACC" prompt="Digite el valor adquirido." sqref="N11:N360"/>
    <dataValidation allowBlank="1" showInputMessage="1" showErrorMessage="1" promptTitle="PACC" prompt="Digite la fuente de financiamiento del procedimiento de referencia." sqref="M11:M360"/>
    <dataValidation allowBlank="1" showInputMessage="1" showErrorMessage="1" promptTitle="PACC" prompt="Este valor se calculará sumando los costos totales que posean el mismo Código de Catálogo de Bienes y Servicios." sqref="K11:K360"/>
    <dataValidation type="list" allowBlank="1" showInputMessage="1" showErrorMessage="1" promptTitle="PACC" prompt="Seleccione el procedimiento de selección." sqref="L11">
      <formula1>$W$11:$W$17</formula1>
    </dataValidation>
  </dataValidations>
  <printOptions horizontalCentered="1" verticalCentered="1"/>
  <pageMargins left="0.9055118110236221" right="0.31496062992125984" top="0.35433070866141736" bottom="0.35433070866141736" header="0.31496062992125984" footer="0.31496062992125984"/>
  <pageSetup paperSize="258" scale="30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W371"/>
  <sheetViews>
    <sheetView topLeftCell="A31" zoomScale="85" zoomScaleNormal="85" workbookViewId="0">
      <selection activeCell="B11" sqref="B11:H51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29" t="s">
        <v>421</v>
      </c>
      <c r="C11" s="32" t="s">
        <v>419</v>
      </c>
      <c r="D11" s="32">
        <v>1</v>
      </c>
      <c r="E11" s="32">
        <v>1</v>
      </c>
      <c r="F11" s="32">
        <v>1</v>
      </c>
      <c r="G11" s="32">
        <v>2</v>
      </c>
      <c r="H11" s="31">
        <f t="shared" ref="H11:H51" si="0">SUM(D11:G11)</f>
        <v>5</v>
      </c>
      <c r="I11" s="8"/>
      <c r="J11" s="8"/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29" t="s">
        <v>420</v>
      </c>
      <c r="C12" s="32" t="s">
        <v>419</v>
      </c>
      <c r="D12" s="32">
        <v>3</v>
      </c>
      <c r="E12" s="32">
        <v>3</v>
      </c>
      <c r="F12" s="32">
        <v>3</v>
      </c>
      <c r="G12" s="32">
        <v>3</v>
      </c>
      <c r="H12" s="31">
        <f t="shared" si="0"/>
        <v>12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29" t="s">
        <v>418</v>
      </c>
      <c r="C13" s="32" t="s">
        <v>419</v>
      </c>
      <c r="D13" s="32">
        <v>3</v>
      </c>
      <c r="E13" s="32">
        <v>3</v>
      </c>
      <c r="F13" s="32">
        <v>3</v>
      </c>
      <c r="G13" s="32">
        <v>3</v>
      </c>
      <c r="H13" s="31">
        <f t="shared" si="0"/>
        <v>12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29" t="s">
        <v>434</v>
      </c>
      <c r="C14" s="32" t="s">
        <v>417</v>
      </c>
      <c r="D14" s="32">
        <v>3</v>
      </c>
      <c r="E14" s="32">
        <v>3</v>
      </c>
      <c r="F14" s="32">
        <v>3</v>
      </c>
      <c r="G14" s="32">
        <v>3</v>
      </c>
      <c r="H14" s="31">
        <f t="shared" si="0"/>
        <v>12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29" t="s">
        <v>443</v>
      </c>
      <c r="C15" s="32" t="s">
        <v>417</v>
      </c>
      <c r="D15" s="32">
        <v>1</v>
      </c>
      <c r="E15" s="32"/>
      <c r="F15" s="32">
        <v>1</v>
      </c>
      <c r="G15" s="32"/>
      <c r="H15" s="31">
        <f t="shared" si="0"/>
        <v>2</v>
      </c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3" t="s">
        <v>456</v>
      </c>
      <c r="C16" s="32" t="s">
        <v>412</v>
      </c>
      <c r="D16" s="32">
        <v>1</v>
      </c>
      <c r="E16" s="32"/>
      <c r="F16" s="32"/>
      <c r="G16" s="32"/>
      <c r="H16" s="31">
        <f t="shared" si="0"/>
        <v>1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29" t="s">
        <v>448</v>
      </c>
      <c r="C17" s="32" t="s">
        <v>449</v>
      </c>
      <c r="D17" s="32">
        <v>12</v>
      </c>
      <c r="E17" s="32">
        <v>12</v>
      </c>
      <c r="F17" s="32">
        <v>12</v>
      </c>
      <c r="G17" s="32">
        <v>12</v>
      </c>
      <c r="H17" s="31">
        <f t="shared" si="0"/>
        <v>48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29" t="s">
        <v>415</v>
      </c>
      <c r="C18" s="32" t="s">
        <v>414</v>
      </c>
      <c r="D18" s="32">
        <v>3</v>
      </c>
      <c r="E18" s="32">
        <v>3</v>
      </c>
      <c r="F18" s="32">
        <v>3</v>
      </c>
      <c r="G18" s="32">
        <v>3</v>
      </c>
      <c r="H18" s="31">
        <f t="shared" si="0"/>
        <v>12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29" t="s">
        <v>439</v>
      </c>
      <c r="C19" s="32" t="s">
        <v>417</v>
      </c>
      <c r="D19" s="32">
        <v>4000</v>
      </c>
      <c r="E19" s="32">
        <v>5000</v>
      </c>
      <c r="F19" s="32">
        <v>5000</v>
      </c>
      <c r="G19" s="32">
        <v>4000</v>
      </c>
      <c r="H19" s="31">
        <f t="shared" si="0"/>
        <v>18000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29" t="s">
        <v>447</v>
      </c>
      <c r="C20" s="32" t="s">
        <v>424</v>
      </c>
      <c r="D20" s="32">
        <v>24</v>
      </c>
      <c r="E20" s="32">
        <v>24</v>
      </c>
      <c r="F20" s="32">
        <v>24</v>
      </c>
      <c r="G20" s="32">
        <v>24</v>
      </c>
      <c r="H20" s="31">
        <f t="shared" si="0"/>
        <v>96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29" t="s">
        <v>435</v>
      </c>
      <c r="C21" s="32" t="s">
        <v>414</v>
      </c>
      <c r="D21" s="32">
        <v>2</v>
      </c>
      <c r="E21" s="32">
        <v>2</v>
      </c>
      <c r="F21" s="32">
        <v>2</v>
      </c>
      <c r="G21" s="32">
        <v>2</v>
      </c>
      <c r="H21" s="31">
        <f t="shared" si="0"/>
        <v>8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29" t="s">
        <v>436</v>
      </c>
      <c r="C22" s="32" t="s">
        <v>414</v>
      </c>
      <c r="D22" s="32">
        <v>2</v>
      </c>
      <c r="E22" s="32">
        <v>2</v>
      </c>
      <c r="F22" s="32">
        <v>2</v>
      </c>
      <c r="G22" s="32">
        <v>2</v>
      </c>
      <c r="H22" s="31">
        <f t="shared" si="0"/>
        <v>8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 t="s">
        <v>161</v>
      </c>
      <c r="B23" s="29" t="s">
        <v>409</v>
      </c>
      <c r="C23" s="30" t="s">
        <v>410</v>
      </c>
      <c r="D23" s="30">
        <v>300</v>
      </c>
      <c r="E23" s="30">
        <v>300</v>
      </c>
      <c r="F23" s="30">
        <v>300</v>
      </c>
      <c r="G23" s="30">
        <v>300</v>
      </c>
      <c r="H23" s="31">
        <f t="shared" si="0"/>
        <v>1200</v>
      </c>
      <c r="I23" s="8"/>
      <c r="J23" s="8">
        <f>+Tabla1324[[#This Row],[CANTIDAD TOTAL]]*Tabla1324[[#This Row],[PRECIO UNITARIO ESTIMADO]]</f>
        <v>0</v>
      </c>
      <c r="K23" s="8">
        <f>SUM(J23:J24)</f>
        <v>0</v>
      </c>
      <c r="L23" s="6" t="s">
        <v>17</v>
      </c>
      <c r="M23" s="6" t="s">
        <v>379</v>
      </c>
      <c r="N23" s="8"/>
      <c r="O23" s="6"/>
      <c r="T23" s="4" t="s">
        <v>38</v>
      </c>
      <c r="W23" s="11"/>
    </row>
    <row r="24" spans="1:23" ht="18.75">
      <c r="A24" s="6"/>
      <c r="B24" s="29" t="s">
        <v>444</v>
      </c>
      <c r="C24" s="32" t="s">
        <v>417</v>
      </c>
      <c r="D24" s="32">
        <v>1</v>
      </c>
      <c r="E24" s="32"/>
      <c r="F24" s="32"/>
      <c r="G24" s="32"/>
      <c r="H24" s="31">
        <f t="shared" si="0"/>
        <v>1</v>
      </c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29" t="s">
        <v>453</v>
      </c>
      <c r="C25" s="32" t="s">
        <v>449</v>
      </c>
      <c r="D25" s="32">
        <v>4</v>
      </c>
      <c r="E25" s="32">
        <v>4</v>
      </c>
      <c r="F25" s="32">
        <v>4</v>
      </c>
      <c r="G25" s="32">
        <v>4</v>
      </c>
      <c r="H25" s="31">
        <f t="shared" si="0"/>
        <v>16</v>
      </c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29" t="s">
        <v>442</v>
      </c>
      <c r="C26" s="32" t="s">
        <v>417</v>
      </c>
      <c r="D26" s="32">
        <v>2</v>
      </c>
      <c r="E26" s="32">
        <v>3</v>
      </c>
      <c r="F26" s="32">
        <v>3</v>
      </c>
      <c r="G26" s="32">
        <v>2</v>
      </c>
      <c r="H26" s="31">
        <f t="shared" si="0"/>
        <v>10</v>
      </c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29" t="s">
        <v>426</v>
      </c>
      <c r="C27" s="32" t="s">
        <v>383</v>
      </c>
      <c r="D27" s="32">
        <v>7</v>
      </c>
      <c r="E27" s="32">
        <v>7</v>
      </c>
      <c r="F27" s="32">
        <v>7</v>
      </c>
      <c r="G27" s="32">
        <v>5</v>
      </c>
      <c r="H27" s="31">
        <f t="shared" si="0"/>
        <v>26</v>
      </c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29" t="s">
        <v>455</v>
      </c>
      <c r="C28" s="32" t="s">
        <v>402</v>
      </c>
      <c r="D28" s="32">
        <v>60</v>
      </c>
      <c r="E28" s="32">
        <v>60</v>
      </c>
      <c r="F28" s="32">
        <v>60</v>
      </c>
      <c r="G28" s="32">
        <v>60</v>
      </c>
      <c r="H28" s="31">
        <f t="shared" si="0"/>
        <v>240</v>
      </c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29" t="s">
        <v>413</v>
      </c>
      <c r="C29" s="32" t="s">
        <v>414</v>
      </c>
      <c r="D29" s="32">
        <v>3</v>
      </c>
      <c r="E29" s="32">
        <v>3</v>
      </c>
      <c r="F29" s="32">
        <v>3</v>
      </c>
      <c r="G29" s="32">
        <v>3</v>
      </c>
      <c r="H29" s="31">
        <f t="shared" si="0"/>
        <v>12</v>
      </c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29" t="s">
        <v>427</v>
      </c>
      <c r="C30" s="32" t="s">
        <v>414</v>
      </c>
      <c r="D30" s="32">
        <v>1</v>
      </c>
      <c r="E30" s="32">
        <v>1</v>
      </c>
      <c r="F30" s="32">
        <v>1</v>
      </c>
      <c r="G30" s="32">
        <v>1</v>
      </c>
      <c r="H30" s="31">
        <f t="shared" si="0"/>
        <v>4</v>
      </c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29" t="s">
        <v>440</v>
      </c>
      <c r="C31" s="32" t="s">
        <v>417</v>
      </c>
      <c r="D31" s="32">
        <v>345</v>
      </c>
      <c r="E31" s="32">
        <v>345</v>
      </c>
      <c r="F31" s="32">
        <v>345</v>
      </c>
      <c r="G31" s="32">
        <v>345</v>
      </c>
      <c r="H31" s="31">
        <f t="shared" si="0"/>
        <v>1380</v>
      </c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29" t="s">
        <v>433</v>
      </c>
      <c r="C32" s="32" t="s">
        <v>417</v>
      </c>
      <c r="D32" s="32">
        <v>5</v>
      </c>
      <c r="E32" s="32">
        <v>5</v>
      </c>
      <c r="F32" s="32">
        <v>5</v>
      </c>
      <c r="G32" s="32">
        <v>5</v>
      </c>
      <c r="H32" s="31">
        <f t="shared" si="0"/>
        <v>20</v>
      </c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29" t="s">
        <v>438</v>
      </c>
      <c r="C33" s="32" t="s">
        <v>417</v>
      </c>
      <c r="D33" s="32">
        <v>1</v>
      </c>
      <c r="E33" s="32"/>
      <c r="F33" s="32">
        <v>1</v>
      </c>
      <c r="G33" s="32"/>
      <c r="H33" s="31">
        <f t="shared" si="0"/>
        <v>2</v>
      </c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29" t="s">
        <v>451</v>
      </c>
      <c r="C34" s="32" t="s">
        <v>412</v>
      </c>
      <c r="D34" s="32">
        <v>2</v>
      </c>
      <c r="E34" s="32">
        <v>2</v>
      </c>
      <c r="F34" s="32">
        <v>2</v>
      </c>
      <c r="G34" s="32">
        <v>2</v>
      </c>
      <c r="H34" s="31">
        <f t="shared" si="0"/>
        <v>8</v>
      </c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29" t="s">
        <v>454</v>
      </c>
      <c r="C35" s="32" t="s">
        <v>412</v>
      </c>
      <c r="D35" s="32"/>
      <c r="E35" s="32"/>
      <c r="F35" s="32"/>
      <c r="G35" s="32">
        <v>1</v>
      </c>
      <c r="H35" s="31">
        <f t="shared" si="0"/>
        <v>1</v>
      </c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29" t="s">
        <v>416</v>
      </c>
      <c r="C36" s="32" t="s">
        <v>417</v>
      </c>
      <c r="D36" s="32">
        <v>5</v>
      </c>
      <c r="E36" s="32">
        <v>5</v>
      </c>
      <c r="F36" s="32">
        <v>5</v>
      </c>
      <c r="G36" s="32">
        <v>5</v>
      </c>
      <c r="H36" s="31">
        <f t="shared" si="0"/>
        <v>20</v>
      </c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29" t="s">
        <v>450</v>
      </c>
      <c r="C37" s="32" t="s">
        <v>417</v>
      </c>
      <c r="D37" s="32"/>
      <c r="E37" s="32">
        <v>4</v>
      </c>
      <c r="F37" s="32"/>
      <c r="G37" s="32"/>
      <c r="H37" s="31">
        <f t="shared" si="0"/>
        <v>4</v>
      </c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29" t="s">
        <v>425</v>
      </c>
      <c r="C38" s="32" t="s">
        <v>383</v>
      </c>
      <c r="D38" s="32">
        <v>8</v>
      </c>
      <c r="E38" s="32">
        <v>8</v>
      </c>
      <c r="F38" s="32">
        <v>8</v>
      </c>
      <c r="G38" s="32">
        <v>6</v>
      </c>
      <c r="H38" s="31">
        <f t="shared" si="0"/>
        <v>30</v>
      </c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29" t="s">
        <v>422</v>
      </c>
      <c r="C39" s="32" t="s">
        <v>417</v>
      </c>
      <c r="D39" s="32">
        <v>300</v>
      </c>
      <c r="E39" s="32">
        <v>300</v>
      </c>
      <c r="F39" s="32">
        <v>300</v>
      </c>
      <c r="G39" s="32">
        <v>300</v>
      </c>
      <c r="H39" s="31">
        <f t="shared" si="0"/>
        <v>1200</v>
      </c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29" t="s">
        <v>411</v>
      </c>
      <c r="C40" s="30" t="s">
        <v>412</v>
      </c>
      <c r="D40" s="30">
        <v>12</v>
      </c>
      <c r="E40" s="30">
        <v>12</v>
      </c>
      <c r="F40" s="30">
        <v>12</v>
      </c>
      <c r="G40" s="30">
        <v>12</v>
      </c>
      <c r="H40" s="31">
        <f t="shared" si="0"/>
        <v>48</v>
      </c>
      <c r="I40" s="8"/>
      <c r="J40" s="8">
        <f>+Tabla1324[[#This Row],[CANTIDAD TOTAL]]*Tabla1324[[#This Row],[PRECIO UNITARIO ESTIMADO]]</f>
        <v>0</v>
      </c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29" t="s">
        <v>452</v>
      </c>
      <c r="C41" s="32" t="s">
        <v>412</v>
      </c>
      <c r="D41" s="32">
        <v>4</v>
      </c>
      <c r="E41" s="32">
        <v>4</v>
      </c>
      <c r="F41" s="32">
        <v>4</v>
      </c>
      <c r="G41" s="32">
        <v>4</v>
      </c>
      <c r="H41" s="31">
        <f t="shared" si="0"/>
        <v>16</v>
      </c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29" t="s">
        <v>446</v>
      </c>
      <c r="C42" s="32" t="s">
        <v>417</v>
      </c>
      <c r="D42" s="32">
        <v>1</v>
      </c>
      <c r="E42" s="32"/>
      <c r="F42" s="32">
        <v>1</v>
      </c>
      <c r="G42" s="32"/>
      <c r="H42" s="31">
        <f t="shared" si="0"/>
        <v>2</v>
      </c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29" t="s">
        <v>429</v>
      </c>
      <c r="C43" s="32" t="s">
        <v>417</v>
      </c>
      <c r="D43" s="32">
        <v>50</v>
      </c>
      <c r="E43" s="32">
        <v>50</v>
      </c>
      <c r="F43" s="32">
        <v>50</v>
      </c>
      <c r="G43" s="32">
        <v>50</v>
      </c>
      <c r="H43" s="31">
        <f t="shared" si="0"/>
        <v>200</v>
      </c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29" t="s">
        <v>428</v>
      </c>
      <c r="C44" s="32" t="s">
        <v>417</v>
      </c>
      <c r="D44" s="32">
        <v>50</v>
      </c>
      <c r="E44" s="32">
        <v>50</v>
      </c>
      <c r="F44" s="32">
        <v>50</v>
      </c>
      <c r="G44" s="32">
        <v>50</v>
      </c>
      <c r="H44" s="31">
        <f t="shared" si="0"/>
        <v>200</v>
      </c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29" t="s">
        <v>430</v>
      </c>
      <c r="C45" s="32" t="s">
        <v>417</v>
      </c>
      <c r="D45" s="32">
        <v>25</v>
      </c>
      <c r="E45" s="32">
        <v>25</v>
      </c>
      <c r="F45" s="32">
        <v>25</v>
      </c>
      <c r="G45" s="32">
        <v>25</v>
      </c>
      <c r="H45" s="31">
        <f t="shared" si="0"/>
        <v>100</v>
      </c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29" t="s">
        <v>437</v>
      </c>
      <c r="C46" s="32" t="s">
        <v>417</v>
      </c>
      <c r="D46" s="32">
        <v>300</v>
      </c>
      <c r="E46" s="32">
        <v>300</v>
      </c>
      <c r="F46" s="32">
        <v>300</v>
      </c>
      <c r="G46" s="32">
        <v>300</v>
      </c>
      <c r="H46" s="31">
        <f t="shared" si="0"/>
        <v>1200</v>
      </c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29" t="s">
        <v>445</v>
      </c>
      <c r="C47" s="32" t="s">
        <v>417</v>
      </c>
      <c r="D47" s="32"/>
      <c r="E47" s="32">
        <v>1</v>
      </c>
      <c r="F47" s="32"/>
      <c r="G47" s="32"/>
      <c r="H47" s="31">
        <f t="shared" si="0"/>
        <v>1</v>
      </c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29" t="s">
        <v>431</v>
      </c>
      <c r="C48" s="32" t="s">
        <v>417</v>
      </c>
      <c r="D48" s="32">
        <v>6</v>
      </c>
      <c r="E48" s="32">
        <v>6</v>
      </c>
      <c r="F48" s="32">
        <v>6</v>
      </c>
      <c r="G48" s="32">
        <v>6</v>
      </c>
      <c r="H48" s="31">
        <f t="shared" si="0"/>
        <v>24</v>
      </c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29" t="s">
        <v>432</v>
      </c>
      <c r="C49" s="32" t="s">
        <v>417</v>
      </c>
      <c r="D49" s="32">
        <v>2</v>
      </c>
      <c r="E49" s="32">
        <v>2</v>
      </c>
      <c r="F49" s="32">
        <v>3</v>
      </c>
      <c r="G49" s="32">
        <v>3</v>
      </c>
      <c r="H49" s="31">
        <f t="shared" si="0"/>
        <v>10</v>
      </c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29" t="s">
        <v>423</v>
      </c>
      <c r="C50" s="32" t="s">
        <v>424</v>
      </c>
      <c r="D50" s="32">
        <v>3</v>
      </c>
      <c r="E50" s="32">
        <v>3</v>
      </c>
      <c r="F50" s="32">
        <v>3</v>
      </c>
      <c r="G50" s="32">
        <v>3</v>
      </c>
      <c r="H50" s="31">
        <f t="shared" si="0"/>
        <v>12</v>
      </c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29" t="s">
        <v>441</v>
      </c>
      <c r="C51" s="32" t="s">
        <v>417</v>
      </c>
      <c r="D51" s="32">
        <v>17000</v>
      </c>
      <c r="E51" s="32">
        <v>17000</v>
      </c>
      <c r="F51" s="32">
        <v>17000</v>
      </c>
      <c r="G51" s="32">
        <v>17000</v>
      </c>
      <c r="H51" s="31">
        <f t="shared" si="0"/>
        <v>68000</v>
      </c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>
      <c r="A52" s="6"/>
      <c r="B52" s="6"/>
      <c r="C52" s="6"/>
      <c r="D52" s="6"/>
      <c r="E52" s="6"/>
      <c r="F52" s="6"/>
      <c r="G52" s="6"/>
      <c r="H52" s="7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1">+H107*I107</f>
        <v>0</v>
      </c>
      <c r="K107" s="8" t="e">
        <f t="shared" ref="K107:K146" si="2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1"/>
        <v>#REF!</v>
      </c>
      <c r="K109" s="8" t="e">
        <f t="shared" si="2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1"/>
        <v>0</v>
      </c>
      <c r="K111" s="8" t="e">
        <f t="shared" si="2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1"/>
        <v>0</v>
      </c>
      <c r="K112" s="8" t="e">
        <f t="shared" si="2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1"/>
        <v>#REF!</v>
      </c>
      <c r="K120" s="8" t="e">
        <f t="shared" si="2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1"/>
        <v>#REF!</v>
      </c>
      <c r="K121" s="8" t="e">
        <f t="shared" si="2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1"/>
        <v>0</v>
      </c>
      <c r="K122" s="8" t="e">
        <f t="shared" si="2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1"/>
        <v>0</v>
      </c>
      <c r="K123" s="8" t="e">
        <f t="shared" si="2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1"/>
        <v>#REF!</v>
      </c>
      <c r="K126" s="8" t="e">
        <f t="shared" si="2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1"/>
        <v>0</v>
      </c>
      <c r="K128" s="8" t="e">
        <f t="shared" si="2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1"/>
        <v>#REF!</v>
      </c>
      <c r="K131" s="8" t="e">
        <f t="shared" si="2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1"/>
        <v>0</v>
      </c>
      <c r="K133" s="8" t="e">
        <f t="shared" si="2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1"/>
        <v>#REF!</v>
      </c>
      <c r="K138" s="8" t="e">
        <f t="shared" si="2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1"/>
        <v>0</v>
      </c>
      <c r="K140" s="8" t="e">
        <f t="shared" si="2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1"/>
        <v>#REF!</v>
      </c>
      <c r="K145" s="8" t="e">
        <f t="shared" si="2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1"/>
        <v>#REF!</v>
      </c>
      <c r="K146" s="8" t="e">
        <f t="shared" si="2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type="list" allowBlank="1" showInputMessage="1" showErrorMessage="1" promptTitle="PACC" prompt="Seleccione el procedimiento de selección." sqref="L11:L146">
      <formula1>$W$11:$W$17</formula1>
    </dataValidation>
    <dataValidation allowBlank="1" showInputMessage="1" showErrorMessage="1" promptTitle="PACC" prompt="Digite las observaciones que considere." sqref="O11:O146"/>
    <dataValidation allowBlank="1" showInputMessage="1" showErrorMessage="1" promptTitle="PACC" prompt="Digite el valor adquirido." sqref="N11:N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el precio unitario estimado.&#10;" sqref="I11:I146"/>
    <dataValidation allowBlank="1" showInputMessage="1" showErrorMessage="1" promptTitle="PACC" prompt="Digite la cantidad requerida en este período.&#10;" sqref="D107:G146 D11:G11 D16:G1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descripción de la compra o contratación." sqref="B11:B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La cantidad total resultará de la suma de las cantidades requeridas en cada trimestre. " sqref="H11:H146"/>
    <dataValidation allowBlank="1" showInputMessage="1" showErrorMessage="1" promptTitle="PACC" prompt="Este valor se calculará automáticamente, resultado de la multiplicación de la cantidad total por el precio unitario estimado." sqref="J11:J146"/>
  </dataValidations>
  <pageMargins left="0.7" right="0.7" top="0.75" bottom="0.75" header="0.3" footer="0.3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>
  <dimension ref="A1:W369"/>
  <sheetViews>
    <sheetView topLeftCell="A31" workbookViewId="0">
      <selection activeCell="B11" sqref="B11:G52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5" t="s">
        <v>459</v>
      </c>
      <c r="C11" s="35" t="s">
        <v>383</v>
      </c>
      <c r="D11" s="36">
        <v>3</v>
      </c>
      <c r="E11" s="36">
        <v>3</v>
      </c>
      <c r="F11" s="36">
        <v>3</v>
      </c>
      <c r="G11" s="36">
        <v>3</v>
      </c>
      <c r="H11" s="37">
        <f>SUM(D11:G11)</f>
        <v>12</v>
      </c>
      <c r="I11" s="8"/>
      <c r="J11" s="8"/>
      <c r="K11" s="8"/>
      <c r="L11" s="6"/>
      <c r="M11" s="6"/>
      <c r="N11" s="8"/>
      <c r="O11" s="6"/>
      <c r="T11" s="4" t="s">
        <v>28</v>
      </c>
      <c r="W11" s="11" t="s">
        <v>22</v>
      </c>
    </row>
    <row r="12" spans="1:23" ht="18.75">
      <c r="A12" s="6"/>
      <c r="B12" s="35" t="s">
        <v>460</v>
      </c>
      <c r="C12" s="35" t="s">
        <v>383</v>
      </c>
      <c r="D12" s="36">
        <v>1</v>
      </c>
      <c r="E12" s="36">
        <v>1</v>
      </c>
      <c r="F12" s="36">
        <v>1</v>
      </c>
      <c r="G12" s="36">
        <v>1</v>
      </c>
      <c r="H12" s="37">
        <f>SUM(D12:G12)</f>
        <v>4</v>
      </c>
      <c r="I12" s="8"/>
      <c r="J12" s="8"/>
      <c r="K12" s="8"/>
      <c r="L12" s="6"/>
      <c r="M12" s="6"/>
      <c r="N12" s="8"/>
      <c r="O12" s="6"/>
      <c r="T12" s="4" t="s">
        <v>29</v>
      </c>
      <c r="W12" s="11" t="s">
        <v>21</v>
      </c>
    </row>
    <row r="13" spans="1:23" ht="18.75">
      <c r="A13" s="6"/>
      <c r="B13" s="35" t="s">
        <v>461</v>
      </c>
      <c r="C13" s="35" t="s">
        <v>385</v>
      </c>
      <c r="D13" s="32">
        <v>12</v>
      </c>
      <c r="E13" s="32">
        <v>6</v>
      </c>
      <c r="F13" s="32">
        <v>6</v>
      </c>
      <c r="G13" s="32">
        <v>6</v>
      </c>
      <c r="H13" s="34">
        <f t="shared" ref="H13:H52" si="0">SUM(D13:G13)</f>
        <v>30</v>
      </c>
      <c r="I13" s="8"/>
      <c r="J13" s="8"/>
      <c r="K13" s="8"/>
      <c r="L13" s="6"/>
      <c r="M13" s="6"/>
      <c r="N13" s="8"/>
      <c r="O13" s="6"/>
      <c r="T13" s="4" t="s">
        <v>30</v>
      </c>
      <c r="W13" s="11" t="s">
        <v>20</v>
      </c>
    </row>
    <row r="14" spans="1:23" ht="18.75">
      <c r="A14" s="6"/>
      <c r="B14" s="32" t="s">
        <v>462</v>
      </c>
      <c r="C14" s="32" t="s">
        <v>385</v>
      </c>
      <c r="D14" s="32">
        <v>36</v>
      </c>
      <c r="E14" s="32">
        <v>12</v>
      </c>
      <c r="F14" s="32">
        <v>36</v>
      </c>
      <c r="G14" s="32">
        <v>12</v>
      </c>
      <c r="H14" s="38">
        <f>SUM(D14:G14)</f>
        <v>96</v>
      </c>
      <c r="I14" s="8"/>
      <c r="J14" s="8"/>
      <c r="K14" s="8"/>
      <c r="L14" s="6"/>
      <c r="M14" s="6"/>
      <c r="N14" s="8"/>
      <c r="O14" s="6"/>
      <c r="T14" s="4" t="s">
        <v>31</v>
      </c>
      <c r="W14" s="11" t="s">
        <v>17</v>
      </c>
    </row>
    <row r="15" spans="1:23" ht="18.75">
      <c r="A15" s="6"/>
      <c r="B15" s="32" t="s">
        <v>463</v>
      </c>
      <c r="C15" s="32" t="s">
        <v>464</v>
      </c>
      <c r="D15" s="32">
        <v>2</v>
      </c>
      <c r="E15" s="32">
        <v>1</v>
      </c>
      <c r="F15" s="32">
        <v>2</v>
      </c>
      <c r="G15" s="32">
        <v>2</v>
      </c>
      <c r="H15" s="34">
        <f t="shared" si="0"/>
        <v>7</v>
      </c>
      <c r="I15" s="8"/>
      <c r="J15" s="8"/>
      <c r="K15" s="8"/>
      <c r="L15" s="6"/>
      <c r="M15" s="6"/>
      <c r="N15" s="8"/>
      <c r="O15" s="6"/>
      <c r="T15" s="4" t="s">
        <v>32</v>
      </c>
      <c r="W15" s="11" t="s">
        <v>18</v>
      </c>
    </row>
    <row r="16" spans="1:23" ht="18.75">
      <c r="A16" s="6"/>
      <c r="B16" s="32" t="s">
        <v>447</v>
      </c>
      <c r="C16" s="32" t="s">
        <v>465</v>
      </c>
      <c r="D16" s="32">
        <v>5</v>
      </c>
      <c r="E16" s="32">
        <v>5</v>
      </c>
      <c r="F16" s="32">
        <v>5</v>
      </c>
      <c r="G16" s="32">
        <v>5</v>
      </c>
      <c r="H16" s="34">
        <f t="shared" si="0"/>
        <v>20</v>
      </c>
      <c r="I16" s="8"/>
      <c r="J16" s="8"/>
      <c r="K16" s="8"/>
      <c r="L16" s="6"/>
      <c r="M16" s="6"/>
      <c r="N16" s="8"/>
      <c r="O16" s="6"/>
      <c r="T16" s="4" t="s">
        <v>33</v>
      </c>
      <c r="W16" s="11"/>
    </row>
    <row r="17" spans="1:23" ht="18.75">
      <c r="A17" s="6"/>
      <c r="B17" s="32" t="s">
        <v>466</v>
      </c>
      <c r="C17" s="32" t="s">
        <v>465</v>
      </c>
      <c r="D17" s="32">
        <v>10</v>
      </c>
      <c r="E17" s="32">
        <v>10</v>
      </c>
      <c r="F17" s="32">
        <v>10</v>
      </c>
      <c r="G17" s="32">
        <v>10</v>
      </c>
      <c r="H17" s="34">
        <f t="shared" si="0"/>
        <v>40</v>
      </c>
      <c r="I17" s="8"/>
      <c r="J17" s="8"/>
      <c r="K17" s="8"/>
      <c r="L17" s="6"/>
      <c r="M17" s="6"/>
      <c r="N17" s="8"/>
      <c r="O17" s="6"/>
      <c r="T17" s="4" t="s">
        <v>34</v>
      </c>
      <c r="W17" s="11"/>
    </row>
    <row r="18" spans="1:23" ht="18.75">
      <c r="A18" s="6"/>
      <c r="B18" s="32" t="s">
        <v>467</v>
      </c>
      <c r="C18" s="32" t="s">
        <v>468</v>
      </c>
      <c r="D18" s="32">
        <v>15</v>
      </c>
      <c r="E18" s="32">
        <v>15</v>
      </c>
      <c r="F18" s="32">
        <v>15</v>
      </c>
      <c r="G18" s="32">
        <v>15</v>
      </c>
      <c r="H18" s="34">
        <f t="shared" si="0"/>
        <v>60</v>
      </c>
      <c r="I18" s="8"/>
      <c r="J18" s="8"/>
      <c r="K18" s="8"/>
      <c r="L18" s="6"/>
      <c r="M18" s="6"/>
      <c r="N18" s="8"/>
      <c r="O18" s="6"/>
      <c r="T18" s="4" t="s">
        <v>35</v>
      </c>
      <c r="W18" s="11"/>
    </row>
    <row r="19" spans="1:23" ht="18.75">
      <c r="A19" s="6"/>
      <c r="B19" s="32" t="s">
        <v>469</v>
      </c>
      <c r="C19" s="32" t="s">
        <v>465</v>
      </c>
      <c r="D19" s="32">
        <v>5</v>
      </c>
      <c r="E19" s="32">
        <v>5</v>
      </c>
      <c r="F19" s="32">
        <v>5</v>
      </c>
      <c r="G19" s="32">
        <v>5</v>
      </c>
      <c r="H19" s="34">
        <f t="shared" si="0"/>
        <v>20</v>
      </c>
      <c r="I19" s="8"/>
      <c r="J19" s="8"/>
      <c r="K19" s="8"/>
      <c r="L19" s="6"/>
      <c r="M19" s="6"/>
      <c r="N19" s="8"/>
      <c r="O19" s="6"/>
      <c r="T19" s="4" t="s">
        <v>36</v>
      </c>
      <c r="W19" s="11"/>
    </row>
    <row r="20" spans="1:23" ht="18.75">
      <c r="A20" s="6"/>
      <c r="B20" s="32" t="s">
        <v>470</v>
      </c>
      <c r="C20" s="32" t="s">
        <v>471</v>
      </c>
      <c r="D20" s="32">
        <v>3</v>
      </c>
      <c r="E20" s="32">
        <v>3</v>
      </c>
      <c r="F20" s="32">
        <v>3</v>
      </c>
      <c r="G20" s="32">
        <v>3</v>
      </c>
      <c r="H20" s="34">
        <f t="shared" si="0"/>
        <v>12</v>
      </c>
      <c r="I20" s="8"/>
      <c r="J20" s="8"/>
      <c r="K20" s="8"/>
      <c r="L20" s="6"/>
      <c r="M20" s="6"/>
      <c r="N20" s="8"/>
      <c r="O20" s="6"/>
      <c r="T20" s="4" t="s">
        <v>37</v>
      </c>
      <c r="W20" s="11"/>
    </row>
    <row r="21" spans="1:23" ht="18.75">
      <c r="A21" s="6"/>
      <c r="B21" s="32" t="s">
        <v>472</v>
      </c>
      <c r="C21" s="32" t="s">
        <v>471</v>
      </c>
      <c r="D21" s="32">
        <v>3</v>
      </c>
      <c r="E21" s="32">
        <v>3</v>
      </c>
      <c r="F21" s="32">
        <v>3</v>
      </c>
      <c r="G21" s="32">
        <v>3</v>
      </c>
      <c r="H21" s="34">
        <f t="shared" si="0"/>
        <v>12</v>
      </c>
      <c r="I21" s="8"/>
      <c r="J21" s="8"/>
      <c r="K21" s="8"/>
      <c r="L21" s="6"/>
      <c r="M21" s="6"/>
      <c r="N21" s="8"/>
      <c r="O21" s="6"/>
      <c r="T21" s="4" t="s">
        <v>38</v>
      </c>
      <c r="W21" s="11"/>
    </row>
    <row r="22" spans="1:23" ht="18.75">
      <c r="A22" s="6"/>
      <c r="B22" s="32" t="s">
        <v>473</v>
      </c>
      <c r="C22" s="32" t="s">
        <v>385</v>
      </c>
      <c r="D22" s="32">
        <v>2</v>
      </c>
      <c r="E22" s="32">
        <v>2</v>
      </c>
      <c r="F22" s="32">
        <v>2</v>
      </c>
      <c r="G22" s="32">
        <v>2</v>
      </c>
      <c r="H22" s="34">
        <f t="shared" si="0"/>
        <v>8</v>
      </c>
      <c r="I22" s="8"/>
      <c r="J22" s="8"/>
      <c r="K22" s="8"/>
      <c r="L22" s="6"/>
      <c r="M22" s="6"/>
      <c r="N22" s="8"/>
      <c r="O22" s="6"/>
      <c r="T22" s="4" t="s">
        <v>39</v>
      </c>
      <c r="W22" s="11"/>
    </row>
    <row r="23" spans="1:23" ht="18.75">
      <c r="A23" s="6"/>
      <c r="B23" s="32" t="s">
        <v>474</v>
      </c>
      <c r="C23" s="32" t="s">
        <v>385</v>
      </c>
      <c r="D23" s="32">
        <v>4</v>
      </c>
      <c r="E23" s="32">
        <v>4</v>
      </c>
      <c r="F23" s="32">
        <v>4</v>
      </c>
      <c r="G23" s="32">
        <v>4</v>
      </c>
      <c r="H23" s="34">
        <f t="shared" si="0"/>
        <v>16</v>
      </c>
      <c r="I23" s="8"/>
      <c r="J23" s="8"/>
      <c r="K23" s="8"/>
      <c r="L23" s="6"/>
      <c r="M23" s="6"/>
      <c r="N23" s="8"/>
      <c r="O23" s="6"/>
      <c r="T23" s="4" t="s">
        <v>40</v>
      </c>
      <c r="W23" s="11"/>
    </row>
    <row r="24" spans="1:23" ht="18.75">
      <c r="A24" s="6"/>
      <c r="B24" s="32" t="s">
        <v>475</v>
      </c>
      <c r="C24" s="32" t="s">
        <v>476</v>
      </c>
      <c r="D24" s="32">
        <v>2</v>
      </c>
      <c r="E24" s="32">
        <v>2</v>
      </c>
      <c r="F24" s="32">
        <v>2</v>
      </c>
      <c r="G24" s="32">
        <v>2</v>
      </c>
      <c r="H24" s="34">
        <f t="shared" si="0"/>
        <v>8</v>
      </c>
      <c r="I24" s="8"/>
      <c r="J24" s="8"/>
      <c r="K24" s="8"/>
      <c r="L24" s="6"/>
      <c r="M24" s="6"/>
      <c r="N24" s="8"/>
      <c r="O24" s="6"/>
      <c r="T24" s="4" t="s">
        <v>41</v>
      </c>
      <c r="W24" s="11"/>
    </row>
    <row r="25" spans="1:23" ht="18.75">
      <c r="A25" s="6"/>
      <c r="B25" s="32" t="s">
        <v>477</v>
      </c>
      <c r="C25" s="32" t="s">
        <v>385</v>
      </c>
      <c r="D25" s="32">
        <v>2</v>
      </c>
      <c r="E25" s="32">
        <v>2</v>
      </c>
      <c r="F25" s="32">
        <v>2</v>
      </c>
      <c r="G25" s="32">
        <v>2</v>
      </c>
      <c r="H25" s="34">
        <f t="shared" si="0"/>
        <v>8</v>
      </c>
      <c r="I25" s="8"/>
      <c r="J25" s="8"/>
      <c r="K25" s="8"/>
      <c r="L25" s="6"/>
      <c r="M25" s="6"/>
      <c r="N25" s="8"/>
      <c r="O25" s="6"/>
      <c r="T25" s="4" t="s">
        <v>42</v>
      </c>
      <c r="W25" s="11"/>
    </row>
    <row r="26" spans="1:23" ht="18.75">
      <c r="A26" s="6"/>
      <c r="B26" s="32" t="s">
        <v>478</v>
      </c>
      <c r="C26" s="32" t="s">
        <v>385</v>
      </c>
      <c r="D26" s="32">
        <v>2</v>
      </c>
      <c r="E26" s="32">
        <v>2</v>
      </c>
      <c r="F26" s="32">
        <v>2</v>
      </c>
      <c r="G26" s="32">
        <v>2</v>
      </c>
      <c r="H26" s="34">
        <f t="shared" si="0"/>
        <v>8</v>
      </c>
      <c r="I26" s="8"/>
      <c r="J26" s="8"/>
      <c r="K26" s="8"/>
      <c r="L26" s="6"/>
      <c r="M26" s="6"/>
      <c r="N26" s="8"/>
      <c r="O26" s="6"/>
      <c r="T26" s="4" t="s">
        <v>43</v>
      </c>
      <c r="W26" s="11"/>
    </row>
    <row r="27" spans="1:23" ht="18.75">
      <c r="A27" s="6"/>
      <c r="B27" s="32" t="s">
        <v>479</v>
      </c>
      <c r="C27" s="32" t="s">
        <v>471</v>
      </c>
      <c r="D27" s="32">
        <v>1</v>
      </c>
      <c r="E27" s="32">
        <v>1</v>
      </c>
      <c r="F27" s="32">
        <v>1</v>
      </c>
      <c r="G27" s="32">
        <v>1</v>
      </c>
      <c r="H27" s="34">
        <f t="shared" si="0"/>
        <v>4</v>
      </c>
      <c r="I27" s="8"/>
      <c r="J27" s="8"/>
      <c r="K27" s="8"/>
      <c r="L27" s="6"/>
      <c r="M27" s="6"/>
      <c r="N27" s="8"/>
      <c r="O27" s="6"/>
      <c r="T27" s="4" t="s">
        <v>44</v>
      </c>
      <c r="W27" s="11"/>
    </row>
    <row r="28" spans="1:23" ht="18.75">
      <c r="A28" s="6"/>
      <c r="B28" s="32" t="s">
        <v>480</v>
      </c>
      <c r="C28" s="32" t="s">
        <v>481</v>
      </c>
      <c r="D28" s="32">
        <v>1</v>
      </c>
      <c r="E28" s="32">
        <v>2</v>
      </c>
      <c r="F28" s="32">
        <v>1</v>
      </c>
      <c r="G28" s="32">
        <v>2</v>
      </c>
      <c r="H28" s="34">
        <f t="shared" si="0"/>
        <v>6</v>
      </c>
      <c r="I28" s="8"/>
      <c r="J28" s="8"/>
      <c r="K28" s="8"/>
      <c r="L28" s="6"/>
      <c r="M28" s="6"/>
      <c r="N28" s="8"/>
      <c r="O28" s="6"/>
      <c r="T28" s="4" t="s">
        <v>45</v>
      </c>
      <c r="W28" s="11"/>
    </row>
    <row r="29" spans="1:23" ht="18.75">
      <c r="A29" s="6"/>
      <c r="B29" s="32" t="s">
        <v>482</v>
      </c>
      <c r="C29" s="32" t="s">
        <v>385</v>
      </c>
      <c r="D29" s="32">
        <v>5</v>
      </c>
      <c r="E29" s="32">
        <v>5</v>
      </c>
      <c r="F29" s="32">
        <v>5</v>
      </c>
      <c r="G29" s="32">
        <v>5</v>
      </c>
      <c r="H29" s="34">
        <f t="shared" si="0"/>
        <v>20</v>
      </c>
      <c r="I29" s="8"/>
      <c r="J29" s="8"/>
      <c r="K29" s="8"/>
      <c r="L29" s="6"/>
      <c r="M29" s="6"/>
      <c r="N29" s="8"/>
      <c r="O29" s="6"/>
      <c r="T29" s="4" t="s">
        <v>46</v>
      </c>
      <c r="W29" s="11"/>
    </row>
    <row r="30" spans="1:23" ht="18.75">
      <c r="A30" s="6"/>
      <c r="B30" s="32" t="s">
        <v>483</v>
      </c>
      <c r="C30" s="32" t="s">
        <v>385</v>
      </c>
      <c r="D30" s="32">
        <v>6</v>
      </c>
      <c r="E30" s="32">
        <v>6</v>
      </c>
      <c r="F30" s="32">
        <v>6</v>
      </c>
      <c r="G30" s="32">
        <v>6</v>
      </c>
      <c r="H30" s="34">
        <f t="shared" si="0"/>
        <v>24</v>
      </c>
      <c r="I30" s="8"/>
      <c r="J30" s="8"/>
      <c r="K30" s="8"/>
      <c r="L30" s="6"/>
      <c r="M30" s="6"/>
      <c r="N30" s="8"/>
      <c r="O30" s="6"/>
      <c r="T30" s="4" t="s">
        <v>47</v>
      </c>
      <c r="W30" s="11"/>
    </row>
    <row r="31" spans="1:23" ht="18.75">
      <c r="A31" s="6"/>
      <c r="B31" s="32" t="s">
        <v>484</v>
      </c>
      <c r="C31" s="32" t="s">
        <v>385</v>
      </c>
      <c r="D31" s="32">
        <v>3</v>
      </c>
      <c r="E31" s="32">
        <v>3</v>
      </c>
      <c r="F31" s="32">
        <v>3</v>
      </c>
      <c r="G31" s="32">
        <v>3</v>
      </c>
      <c r="H31" s="34">
        <f t="shared" si="0"/>
        <v>12</v>
      </c>
      <c r="I31" s="8"/>
      <c r="J31" s="8"/>
      <c r="K31" s="8"/>
      <c r="L31" s="6"/>
      <c r="M31" s="6"/>
      <c r="N31" s="8"/>
      <c r="O31" s="6"/>
      <c r="T31" s="4" t="s">
        <v>48</v>
      </c>
      <c r="W31" s="11"/>
    </row>
    <row r="32" spans="1:23" ht="18.75">
      <c r="A32" s="6"/>
      <c r="B32" s="32" t="s">
        <v>485</v>
      </c>
      <c r="C32" s="32" t="s">
        <v>464</v>
      </c>
      <c r="D32" s="32">
        <v>2</v>
      </c>
      <c r="E32" s="32">
        <v>2</v>
      </c>
      <c r="F32" s="32">
        <v>2</v>
      </c>
      <c r="G32" s="32">
        <v>2</v>
      </c>
      <c r="H32" s="34">
        <f t="shared" si="0"/>
        <v>8</v>
      </c>
      <c r="I32" s="8"/>
      <c r="J32" s="8"/>
      <c r="K32" s="8"/>
      <c r="L32" s="6"/>
      <c r="M32" s="6"/>
      <c r="N32" s="8"/>
      <c r="O32" s="6"/>
      <c r="T32" s="4" t="s">
        <v>49</v>
      </c>
      <c r="W32" s="11"/>
    </row>
    <row r="33" spans="1:23" ht="18.75">
      <c r="A33" s="6"/>
      <c r="B33" s="32" t="s">
        <v>486</v>
      </c>
      <c r="C33" s="32" t="s">
        <v>464</v>
      </c>
      <c r="D33" s="32">
        <v>2</v>
      </c>
      <c r="E33" s="32">
        <v>2</v>
      </c>
      <c r="F33" s="32">
        <v>2</v>
      </c>
      <c r="G33" s="32">
        <v>2</v>
      </c>
      <c r="H33" s="34">
        <f t="shared" si="0"/>
        <v>8</v>
      </c>
      <c r="I33" s="8"/>
      <c r="J33" s="8"/>
      <c r="K33" s="8"/>
      <c r="L33" s="6"/>
      <c r="M33" s="6"/>
      <c r="N33" s="8"/>
      <c r="O33" s="6"/>
      <c r="T33" s="4" t="s">
        <v>50</v>
      </c>
      <c r="W33" s="11"/>
    </row>
    <row r="34" spans="1:23" ht="18.75">
      <c r="A34" s="6"/>
      <c r="B34" s="32" t="s">
        <v>487</v>
      </c>
      <c r="C34" s="32" t="s">
        <v>385</v>
      </c>
      <c r="D34" s="32">
        <v>4</v>
      </c>
      <c r="E34" s="32">
        <v>4</v>
      </c>
      <c r="F34" s="32">
        <v>4</v>
      </c>
      <c r="G34" s="32">
        <v>4</v>
      </c>
      <c r="H34" s="34">
        <f t="shared" si="0"/>
        <v>16</v>
      </c>
      <c r="I34" s="8"/>
      <c r="J34" s="8"/>
      <c r="K34" s="8"/>
      <c r="L34" s="6"/>
      <c r="M34" s="6"/>
      <c r="N34" s="8"/>
      <c r="O34" s="6"/>
      <c r="T34" s="4" t="s">
        <v>51</v>
      </c>
      <c r="W34" s="11"/>
    </row>
    <row r="35" spans="1:23" ht="18.75">
      <c r="A35" s="6"/>
      <c r="B35" s="32" t="s">
        <v>488</v>
      </c>
      <c r="C35" s="32" t="s">
        <v>385</v>
      </c>
      <c r="D35" s="32">
        <v>1</v>
      </c>
      <c r="E35" s="32">
        <v>1</v>
      </c>
      <c r="F35" s="32">
        <v>1</v>
      </c>
      <c r="G35" s="32">
        <v>1</v>
      </c>
      <c r="H35" s="34">
        <f t="shared" si="0"/>
        <v>4</v>
      </c>
      <c r="I35" s="8"/>
      <c r="J35" s="8"/>
      <c r="K35" s="8"/>
      <c r="L35" s="6"/>
      <c r="M35" s="6"/>
      <c r="N35" s="8"/>
      <c r="O35" s="6"/>
      <c r="T35" s="4" t="s">
        <v>52</v>
      </c>
      <c r="W35" s="11"/>
    </row>
    <row r="36" spans="1:23" ht="18.75">
      <c r="A36" s="6"/>
      <c r="B36" s="32" t="s">
        <v>489</v>
      </c>
      <c r="C36" s="32" t="s">
        <v>385</v>
      </c>
      <c r="D36" s="32">
        <v>50</v>
      </c>
      <c r="E36" s="32">
        <v>50</v>
      </c>
      <c r="F36" s="32">
        <v>50</v>
      </c>
      <c r="G36" s="32">
        <v>100</v>
      </c>
      <c r="H36" s="34">
        <f t="shared" si="0"/>
        <v>250</v>
      </c>
      <c r="I36" s="8"/>
      <c r="J36" s="8"/>
      <c r="K36" s="8"/>
      <c r="L36" s="6"/>
      <c r="M36" s="6"/>
      <c r="N36" s="8"/>
      <c r="O36" s="6"/>
      <c r="T36" s="4" t="s">
        <v>53</v>
      </c>
      <c r="W36" s="11"/>
    </row>
    <row r="37" spans="1:23" ht="18.75">
      <c r="A37" s="6"/>
      <c r="B37" s="32" t="s">
        <v>490</v>
      </c>
      <c r="C37" s="32" t="s">
        <v>385</v>
      </c>
      <c r="D37" s="32">
        <v>40</v>
      </c>
      <c r="E37" s="32">
        <v>40</v>
      </c>
      <c r="F37" s="32">
        <v>40</v>
      </c>
      <c r="G37" s="32">
        <v>40</v>
      </c>
      <c r="H37" s="34">
        <f t="shared" si="0"/>
        <v>160</v>
      </c>
      <c r="I37" s="8"/>
      <c r="J37" s="8"/>
      <c r="K37" s="8"/>
      <c r="L37" s="6"/>
      <c r="M37" s="6"/>
      <c r="N37" s="8"/>
      <c r="O37" s="6"/>
      <c r="T37" s="4" t="s">
        <v>54</v>
      </c>
      <c r="W37" s="11"/>
    </row>
    <row r="38" spans="1:23" ht="18.75">
      <c r="A38" s="6"/>
      <c r="B38" s="32" t="s">
        <v>491</v>
      </c>
      <c r="C38" s="32" t="s">
        <v>385</v>
      </c>
      <c r="D38" s="32">
        <v>1</v>
      </c>
      <c r="E38" s="32">
        <v>1</v>
      </c>
      <c r="F38" s="32">
        <v>1</v>
      </c>
      <c r="G38" s="32">
        <v>1</v>
      </c>
      <c r="H38" s="34">
        <f t="shared" si="0"/>
        <v>4</v>
      </c>
      <c r="I38" s="8"/>
      <c r="J38" s="8"/>
      <c r="K38" s="8"/>
      <c r="L38" s="6"/>
      <c r="M38" s="6"/>
      <c r="N38" s="8"/>
      <c r="O38" s="6"/>
      <c r="T38" s="4" t="s">
        <v>55</v>
      </c>
      <c r="W38" s="11"/>
    </row>
    <row r="39" spans="1:23" ht="18.75">
      <c r="A39" s="6"/>
      <c r="B39" s="32" t="s">
        <v>492</v>
      </c>
      <c r="C39" s="32" t="s">
        <v>385</v>
      </c>
      <c r="D39" s="32">
        <v>7000</v>
      </c>
      <c r="E39" s="32">
        <v>5000</v>
      </c>
      <c r="F39" s="32">
        <v>7000</v>
      </c>
      <c r="G39" s="32">
        <v>5000</v>
      </c>
      <c r="H39" s="34">
        <f t="shared" si="0"/>
        <v>24000</v>
      </c>
      <c r="I39" s="8"/>
      <c r="J39" s="8"/>
      <c r="K39" s="8"/>
      <c r="L39" s="6"/>
      <c r="M39" s="6"/>
      <c r="N39" s="8"/>
      <c r="O39" s="6"/>
      <c r="T39" s="4" t="s">
        <v>56</v>
      </c>
      <c r="W39" s="11"/>
    </row>
    <row r="40" spans="1:23" ht="18.75">
      <c r="A40" s="6"/>
      <c r="B40" s="32" t="s">
        <v>493</v>
      </c>
      <c r="C40" s="32" t="s">
        <v>385</v>
      </c>
      <c r="D40" s="32">
        <v>300</v>
      </c>
      <c r="E40" s="32">
        <v>200</v>
      </c>
      <c r="F40" s="32">
        <v>300</v>
      </c>
      <c r="G40" s="32">
        <v>300</v>
      </c>
      <c r="H40" s="34">
        <f t="shared" si="0"/>
        <v>1100</v>
      </c>
      <c r="I40" s="8"/>
      <c r="J40" s="8"/>
      <c r="K40" s="8"/>
      <c r="L40" s="6"/>
      <c r="M40" s="6"/>
      <c r="N40" s="8"/>
      <c r="O40" s="6"/>
      <c r="T40" s="4" t="s">
        <v>57</v>
      </c>
      <c r="W40" s="11"/>
    </row>
    <row r="41" spans="1:23" ht="18.75">
      <c r="A41" s="6"/>
      <c r="B41" s="32" t="s">
        <v>494</v>
      </c>
      <c r="C41" s="32" t="s">
        <v>385</v>
      </c>
      <c r="D41" s="32">
        <v>0</v>
      </c>
      <c r="E41" s="32">
        <v>40</v>
      </c>
      <c r="F41" s="32">
        <v>0</v>
      </c>
      <c r="G41" s="32">
        <v>40</v>
      </c>
      <c r="H41" s="34">
        <f t="shared" si="0"/>
        <v>80</v>
      </c>
      <c r="I41" s="8"/>
      <c r="J41" s="8"/>
      <c r="K41" s="8"/>
      <c r="L41" s="6"/>
      <c r="M41" s="6"/>
      <c r="N41" s="8"/>
      <c r="O41" s="6"/>
      <c r="T41" s="4" t="s">
        <v>58</v>
      </c>
      <c r="W41" s="11"/>
    </row>
    <row r="42" spans="1:23" ht="18.75">
      <c r="A42" s="6"/>
      <c r="B42" s="32" t="s">
        <v>495</v>
      </c>
      <c r="C42" s="32" t="s">
        <v>385</v>
      </c>
      <c r="D42" s="32">
        <v>0</v>
      </c>
      <c r="E42" s="32">
        <v>40</v>
      </c>
      <c r="F42" s="32">
        <v>0</v>
      </c>
      <c r="G42" s="32">
        <v>40</v>
      </c>
      <c r="H42" s="34">
        <f t="shared" si="0"/>
        <v>80</v>
      </c>
      <c r="I42" s="8"/>
      <c r="J42" s="8"/>
      <c r="K42" s="8"/>
      <c r="L42" s="6"/>
      <c r="M42" s="6"/>
      <c r="N42" s="8"/>
      <c r="O42" s="6"/>
      <c r="T42" s="4" t="s">
        <v>59</v>
      </c>
      <c r="W42" s="11"/>
    </row>
    <row r="43" spans="1:23" ht="18.75">
      <c r="A43" s="6"/>
      <c r="B43" s="32" t="s">
        <v>496</v>
      </c>
      <c r="C43" s="32" t="s">
        <v>385</v>
      </c>
      <c r="D43" s="32">
        <v>0</v>
      </c>
      <c r="E43" s="32">
        <v>40</v>
      </c>
      <c r="F43" s="32">
        <v>0</v>
      </c>
      <c r="G43" s="32">
        <v>40</v>
      </c>
      <c r="H43" s="34">
        <f t="shared" si="0"/>
        <v>80</v>
      </c>
      <c r="I43" s="8"/>
      <c r="J43" s="8"/>
      <c r="K43" s="8"/>
      <c r="L43" s="6"/>
      <c r="M43" s="6"/>
      <c r="N43" s="8"/>
      <c r="O43" s="6"/>
      <c r="T43" s="4" t="s">
        <v>60</v>
      </c>
      <c r="W43" s="11"/>
    </row>
    <row r="44" spans="1:23" ht="18.75">
      <c r="A44" s="6"/>
      <c r="B44" s="32" t="s">
        <v>497</v>
      </c>
      <c r="C44" s="32" t="s">
        <v>385</v>
      </c>
      <c r="D44" s="32">
        <v>40</v>
      </c>
      <c r="E44" s="32">
        <v>40</v>
      </c>
      <c r="F44" s="32">
        <v>40</v>
      </c>
      <c r="G44" s="32">
        <v>40</v>
      </c>
      <c r="H44" s="34">
        <f t="shared" si="0"/>
        <v>160</v>
      </c>
      <c r="I44" s="8"/>
      <c r="J44" s="8"/>
      <c r="K44" s="8"/>
      <c r="L44" s="6"/>
      <c r="M44" s="6"/>
      <c r="N44" s="8"/>
      <c r="O44" s="6"/>
      <c r="T44" s="4" t="s">
        <v>61</v>
      </c>
      <c r="W44" s="11"/>
    </row>
    <row r="45" spans="1:23" ht="18.75">
      <c r="A45" s="6"/>
      <c r="B45" s="32" t="s">
        <v>498</v>
      </c>
      <c r="C45" s="32" t="s">
        <v>385</v>
      </c>
      <c r="D45" s="32">
        <v>3</v>
      </c>
      <c r="E45" s="32">
        <v>3</v>
      </c>
      <c r="F45" s="32">
        <v>3</v>
      </c>
      <c r="G45" s="32">
        <v>3</v>
      </c>
      <c r="H45" s="34">
        <f t="shared" si="0"/>
        <v>12</v>
      </c>
      <c r="I45" s="8"/>
      <c r="J45" s="8"/>
      <c r="K45" s="8"/>
      <c r="L45" s="6"/>
      <c r="M45" s="6"/>
      <c r="N45" s="8"/>
      <c r="O45" s="6"/>
      <c r="T45" s="4" t="s">
        <v>62</v>
      </c>
      <c r="W45" s="11"/>
    </row>
    <row r="46" spans="1:23" ht="18.75">
      <c r="A46" s="6"/>
      <c r="B46" s="32" t="s">
        <v>499</v>
      </c>
      <c r="C46" s="32" t="s">
        <v>385</v>
      </c>
      <c r="D46" s="32">
        <v>5</v>
      </c>
      <c r="E46" s="32">
        <v>5</v>
      </c>
      <c r="F46" s="32">
        <v>5</v>
      </c>
      <c r="G46" s="32">
        <v>5</v>
      </c>
      <c r="H46" s="34">
        <f t="shared" si="0"/>
        <v>20</v>
      </c>
      <c r="I46" s="8"/>
      <c r="J46" s="8"/>
      <c r="K46" s="8"/>
      <c r="L46" s="6"/>
      <c r="M46" s="6"/>
      <c r="N46" s="8"/>
      <c r="O46" s="6"/>
      <c r="T46" s="4" t="s">
        <v>63</v>
      </c>
      <c r="W46" s="11"/>
    </row>
    <row r="47" spans="1:23" ht="18.75">
      <c r="A47" s="6"/>
      <c r="B47" s="32" t="s">
        <v>500</v>
      </c>
      <c r="C47" s="32" t="s">
        <v>385</v>
      </c>
      <c r="D47" s="32">
        <v>3</v>
      </c>
      <c r="E47" s="32">
        <v>3</v>
      </c>
      <c r="F47" s="32">
        <v>3</v>
      </c>
      <c r="G47" s="32">
        <v>3</v>
      </c>
      <c r="H47" s="34">
        <f t="shared" si="0"/>
        <v>12</v>
      </c>
      <c r="I47" s="8"/>
      <c r="J47" s="8"/>
      <c r="K47" s="8"/>
      <c r="L47" s="6"/>
      <c r="M47" s="6"/>
      <c r="N47" s="8"/>
      <c r="O47" s="6"/>
      <c r="T47" s="4" t="s">
        <v>64</v>
      </c>
      <c r="W47" s="11"/>
    </row>
    <row r="48" spans="1:23" ht="18.75">
      <c r="A48" s="6"/>
      <c r="B48" s="32" t="s">
        <v>501</v>
      </c>
      <c r="C48" s="32" t="s">
        <v>385</v>
      </c>
      <c r="D48" s="32">
        <v>0</v>
      </c>
      <c r="E48" s="32">
        <v>1</v>
      </c>
      <c r="F48" s="32">
        <v>1</v>
      </c>
      <c r="G48" s="32">
        <v>1</v>
      </c>
      <c r="H48" s="34">
        <f t="shared" si="0"/>
        <v>3</v>
      </c>
      <c r="I48" s="8"/>
      <c r="J48" s="8"/>
      <c r="K48" s="8"/>
      <c r="L48" s="6"/>
      <c r="M48" s="6"/>
      <c r="N48" s="8"/>
      <c r="O48" s="6"/>
      <c r="T48" s="4" t="s">
        <v>65</v>
      </c>
      <c r="W48" s="11"/>
    </row>
    <row r="49" spans="1:23" ht="18.75">
      <c r="A49" s="6"/>
      <c r="B49" s="32" t="s">
        <v>502</v>
      </c>
      <c r="C49" s="32" t="s">
        <v>385</v>
      </c>
      <c r="D49" s="32">
        <v>3</v>
      </c>
      <c r="E49" s="32">
        <v>3</v>
      </c>
      <c r="F49" s="32">
        <v>3</v>
      </c>
      <c r="G49" s="32">
        <v>3</v>
      </c>
      <c r="H49" s="34">
        <f t="shared" si="0"/>
        <v>12</v>
      </c>
      <c r="I49" s="8"/>
      <c r="J49" s="8"/>
      <c r="K49" s="8"/>
      <c r="L49" s="6"/>
      <c r="M49" s="6"/>
      <c r="N49" s="8"/>
      <c r="O49" s="6"/>
      <c r="T49" s="4" t="s">
        <v>66</v>
      </c>
      <c r="W49" s="11"/>
    </row>
    <row r="50" spans="1:23" ht="18.75">
      <c r="A50" s="6"/>
      <c r="B50" s="32" t="s">
        <v>503</v>
      </c>
      <c r="C50" s="32" t="s">
        <v>471</v>
      </c>
      <c r="D50" s="32">
        <v>1</v>
      </c>
      <c r="E50" s="32">
        <v>1</v>
      </c>
      <c r="F50" s="32">
        <v>1</v>
      </c>
      <c r="G50" s="32">
        <v>1</v>
      </c>
      <c r="H50" s="34">
        <f t="shared" si="0"/>
        <v>4</v>
      </c>
      <c r="I50" s="8"/>
      <c r="J50" s="8"/>
      <c r="K50" s="8"/>
      <c r="L50" s="6"/>
      <c r="M50" s="6"/>
      <c r="N50" s="8"/>
      <c r="O50" s="6"/>
      <c r="T50" s="4" t="s">
        <v>67</v>
      </c>
      <c r="W50" s="11"/>
    </row>
    <row r="51" spans="1:23" ht="18.75">
      <c r="A51" s="6"/>
      <c r="B51" s="32" t="s">
        <v>504</v>
      </c>
      <c r="C51" s="32" t="s">
        <v>385</v>
      </c>
      <c r="D51" s="32">
        <v>2</v>
      </c>
      <c r="E51" s="32">
        <v>2</v>
      </c>
      <c r="F51" s="32">
        <v>2</v>
      </c>
      <c r="G51" s="32">
        <v>2</v>
      </c>
      <c r="H51" s="34">
        <f t="shared" si="0"/>
        <v>8</v>
      </c>
      <c r="I51" s="8"/>
      <c r="J51" s="8"/>
      <c r="K51" s="8"/>
      <c r="L51" s="6"/>
      <c r="M51" s="6"/>
      <c r="N51" s="8"/>
      <c r="O51" s="6"/>
      <c r="T51" s="4" t="s">
        <v>68</v>
      </c>
      <c r="W51" s="11"/>
    </row>
    <row r="52" spans="1:23" ht="18.75">
      <c r="A52" s="6"/>
      <c r="B52" s="32" t="s">
        <v>505</v>
      </c>
      <c r="C52" s="32" t="s">
        <v>385</v>
      </c>
      <c r="D52" s="32">
        <v>2</v>
      </c>
      <c r="E52" s="32">
        <v>2</v>
      </c>
      <c r="F52" s="32">
        <v>2</v>
      </c>
      <c r="G52" s="32">
        <v>2</v>
      </c>
      <c r="H52" s="34">
        <f t="shared" si="0"/>
        <v>8</v>
      </c>
      <c r="I52" s="8"/>
      <c r="J52" s="8"/>
      <c r="K52" s="8"/>
      <c r="L52" s="6"/>
      <c r="M52" s="6"/>
      <c r="N52" s="8"/>
      <c r="O52" s="6"/>
      <c r="T52" s="4" t="s">
        <v>69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70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71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72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73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74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75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76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77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78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79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80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81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82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83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84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85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86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87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88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89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90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91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92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93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94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95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96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97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98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99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100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101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102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103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104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105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106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107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108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109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110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111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112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113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114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115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116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117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118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119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120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121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>
        <f>SUM('PACC Consolidado'!$D115:$G115)</f>
        <v>4</v>
      </c>
      <c r="I105" s="8"/>
      <c r="J105" s="8">
        <f t="shared" ref="J105:J144" si="1">+H105*I105</f>
        <v>0</v>
      </c>
      <c r="K105" s="8" t="e">
        <f t="shared" ref="K105:K144" si="2">SUM(J105:J109)</f>
        <v>#REF!</v>
      </c>
      <c r="L105" s="6"/>
      <c r="M105" s="6"/>
      <c r="N105" s="8"/>
      <c r="O105" s="6"/>
      <c r="T105" s="4" t="s">
        <v>122</v>
      </c>
    </row>
    <row r="106" spans="1:23">
      <c r="A106" s="6"/>
      <c r="B106" s="6"/>
      <c r="C106" s="6"/>
      <c r="D106" s="6"/>
      <c r="E106" s="6"/>
      <c r="F106" s="6"/>
      <c r="G106" s="6"/>
      <c r="H106" s="7">
        <f>SUM('PACC Consolidado'!$D116:$G116)</f>
        <v>20</v>
      </c>
      <c r="I106" s="8"/>
      <c r="J106" s="8">
        <f t="shared" si="1"/>
        <v>0</v>
      </c>
      <c r="K106" s="8" t="e">
        <f t="shared" si="2"/>
        <v>#REF!</v>
      </c>
      <c r="L106" s="6"/>
      <c r="M106" s="6"/>
      <c r="N106" s="8"/>
      <c r="O106" s="6"/>
      <c r="T106" s="4" t="s">
        <v>123</v>
      </c>
    </row>
    <row r="107" spans="1:23">
      <c r="A107" s="6"/>
      <c r="B107" s="6"/>
      <c r="C107" s="6"/>
      <c r="D107" s="6"/>
      <c r="E107" s="6"/>
      <c r="F107" s="6"/>
      <c r="G107" s="6"/>
      <c r="H107" s="7" t="e">
        <f>SUM('PACC Consolidado'!#REF!)</f>
        <v>#REF!</v>
      </c>
      <c r="I107" s="8"/>
      <c r="J107" s="8" t="e">
        <f t="shared" si="1"/>
        <v>#REF!</v>
      </c>
      <c r="K107" s="8" t="e">
        <f t="shared" si="2"/>
        <v>#REF!</v>
      </c>
      <c r="L107" s="6"/>
      <c r="M107" s="6"/>
      <c r="N107" s="8"/>
      <c r="O107" s="6"/>
      <c r="T107" s="4" t="s">
        <v>124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Consolidado'!$D118:$G118)</f>
        <v>5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125</v>
      </c>
    </row>
    <row r="109" spans="1:23">
      <c r="A109" s="6"/>
      <c r="B109" s="6"/>
      <c r="C109" s="6"/>
      <c r="D109" s="6"/>
      <c r="E109" s="6"/>
      <c r="F109" s="6"/>
      <c r="G109" s="6"/>
      <c r="H109" s="7">
        <f>SUM('PACC Consolidado'!$D121:$G121)</f>
        <v>60</v>
      </c>
      <c r="I109" s="8"/>
      <c r="J109" s="8">
        <f t="shared" si="1"/>
        <v>0</v>
      </c>
      <c r="K109" s="8" t="e">
        <f t="shared" si="2"/>
        <v>#REF!</v>
      </c>
      <c r="L109" s="6"/>
      <c r="M109" s="6"/>
      <c r="N109" s="8"/>
      <c r="O109" s="6"/>
      <c r="T109" s="4" t="s">
        <v>126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Consolidado'!$D122:$G122)</f>
        <v>10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127</v>
      </c>
    </row>
    <row r="111" spans="1:23">
      <c r="A111" s="6"/>
      <c r="B111" s="6"/>
      <c r="C111" s="6"/>
      <c r="D111" s="6"/>
      <c r="E111" s="6"/>
      <c r="F111" s="6"/>
      <c r="G111" s="6"/>
      <c r="H111" s="7" t="e">
        <f>SUM('PACC Consolidado'!#REF!)</f>
        <v>#REF!</v>
      </c>
      <c r="I111" s="8"/>
      <c r="J111" s="8" t="e">
        <f t="shared" si="1"/>
        <v>#REF!</v>
      </c>
      <c r="K111" s="8" t="e">
        <f t="shared" si="2"/>
        <v>#REF!</v>
      </c>
      <c r="L111" s="6"/>
      <c r="M111" s="6"/>
      <c r="N111" s="8"/>
      <c r="O111" s="6"/>
      <c r="T111" s="4" t="s">
        <v>128</v>
      </c>
    </row>
    <row r="112" spans="1:23">
      <c r="A112" s="6"/>
      <c r="B112" s="6"/>
      <c r="C112" s="6"/>
      <c r="D112" s="6"/>
      <c r="E112" s="6"/>
      <c r="F112" s="6"/>
      <c r="G112" s="6"/>
      <c r="H112" s="7" t="e">
        <f>SUM('PACC Consolidado'!#REF!)</f>
        <v>#REF!</v>
      </c>
      <c r="I112" s="8"/>
      <c r="J112" s="8" t="e">
        <f t="shared" si="1"/>
        <v>#REF!</v>
      </c>
      <c r="K112" s="8" t="e">
        <f t="shared" si="2"/>
        <v>#REF!</v>
      </c>
      <c r="L112" s="6"/>
      <c r="M112" s="6"/>
      <c r="N112" s="8"/>
      <c r="O112" s="6"/>
      <c r="T112" s="4" t="s">
        <v>129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130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131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132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133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134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135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136</v>
      </c>
    </row>
    <row r="120" spans="1:20">
      <c r="A120" s="6"/>
      <c r="B120" s="6"/>
      <c r="C120" s="6"/>
      <c r="D120" s="6"/>
      <c r="E120" s="6"/>
      <c r="F120" s="6"/>
      <c r="G120" s="6"/>
      <c r="H120" s="7">
        <f>SUM('PACC Consolidado'!$D123:$G123)</f>
        <v>1200</v>
      </c>
      <c r="I120" s="8"/>
      <c r="J120" s="8">
        <f t="shared" si="1"/>
        <v>0</v>
      </c>
      <c r="K120" s="8" t="e">
        <f t="shared" si="2"/>
        <v>#REF!</v>
      </c>
      <c r="L120" s="6"/>
      <c r="M120" s="6"/>
      <c r="N120" s="8"/>
      <c r="O120" s="6"/>
      <c r="T120" s="4" t="s">
        <v>137</v>
      </c>
    </row>
    <row r="121" spans="1:20">
      <c r="A121" s="6"/>
      <c r="B121" s="6"/>
      <c r="C121" s="6"/>
      <c r="D121" s="6"/>
      <c r="E121" s="6"/>
      <c r="F121" s="6"/>
      <c r="G121" s="6"/>
      <c r="H121" s="7">
        <f>SUM('PACC Consolidado'!$D124:$G124)</f>
        <v>200</v>
      </c>
      <c r="I121" s="8"/>
      <c r="J121" s="8">
        <f t="shared" si="1"/>
        <v>0</v>
      </c>
      <c r="K121" s="8" t="e">
        <f t="shared" si="2"/>
        <v>#REF!</v>
      </c>
      <c r="L121" s="6"/>
      <c r="M121" s="6"/>
      <c r="N121" s="8"/>
      <c r="O121" s="6"/>
      <c r="T121" s="4" t="s">
        <v>138</v>
      </c>
    </row>
    <row r="122" spans="1:20">
      <c r="A122" s="6"/>
      <c r="B122" s="6"/>
      <c r="C122" s="6"/>
      <c r="D122" s="6"/>
      <c r="E122" s="6"/>
      <c r="F122" s="6"/>
      <c r="G122" s="6"/>
      <c r="H122" s="7" t="e">
        <f>SUM('PACC Consolidado'!#REF!)</f>
        <v>#REF!</v>
      </c>
      <c r="I122" s="8"/>
      <c r="J122" s="8" t="e">
        <f t="shared" si="1"/>
        <v>#REF!</v>
      </c>
      <c r="K122" s="8" t="e">
        <f t="shared" si="2"/>
        <v>#REF!</v>
      </c>
      <c r="L122" s="6"/>
      <c r="M122" s="6"/>
      <c r="N122" s="8"/>
      <c r="O122" s="6"/>
      <c r="T122" s="4" t="s">
        <v>139</v>
      </c>
    </row>
    <row r="123" spans="1:20">
      <c r="A123" s="6"/>
      <c r="B123" s="6"/>
      <c r="C123" s="6"/>
      <c r="D123" s="6"/>
      <c r="E123" s="6"/>
      <c r="F123" s="6"/>
      <c r="G123" s="6"/>
      <c r="H123" s="7" t="e">
        <f>SUM('PACC Consolidado'!#REF!)</f>
        <v>#REF!</v>
      </c>
      <c r="I123" s="8"/>
      <c r="J123" s="8" t="e">
        <f t="shared" si="1"/>
        <v>#REF!</v>
      </c>
      <c r="K123" s="8" t="e">
        <f t="shared" si="2"/>
        <v>#REF!</v>
      </c>
      <c r="L123" s="6"/>
      <c r="M123" s="6"/>
      <c r="N123" s="8"/>
      <c r="O123" s="6"/>
      <c r="T123" s="4" t="s">
        <v>140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141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142</v>
      </c>
    </row>
    <row r="126" spans="1:20">
      <c r="A126" s="6"/>
      <c r="B126" s="6"/>
      <c r="C126" s="6"/>
      <c r="D126" s="6"/>
      <c r="E126" s="6"/>
      <c r="F126" s="6"/>
      <c r="G126" s="6"/>
      <c r="H126" s="7">
        <f>SUM('PACC Consolidado'!$D125:$G125)</f>
        <v>20</v>
      </c>
      <c r="I126" s="8"/>
      <c r="J126" s="8">
        <f t="shared" si="1"/>
        <v>0</v>
      </c>
      <c r="K126" s="8" t="e">
        <f t="shared" si="2"/>
        <v>#REF!</v>
      </c>
      <c r="L126" s="6"/>
      <c r="M126" s="6"/>
      <c r="N126" s="8"/>
      <c r="O126" s="6"/>
      <c r="T126" s="4" t="s">
        <v>143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144</v>
      </c>
    </row>
    <row r="128" spans="1:20">
      <c r="A128" s="6"/>
      <c r="B128" s="6"/>
      <c r="C128" s="6"/>
      <c r="D128" s="6"/>
      <c r="E128" s="6"/>
      <c r="F128" s="6"/>
      <c r="G128" s="6"/>
      <c r="H128" s="7" t="e">
        <f>SUM('PACC Consolidado'!#REF!)</f>
        <v>#REF!</v>
      </c>
      <c r="I128" s="8"/>
      <c r="J128" s="8" t="e">
        <f t="shared" si="1"/>
        <v>#REF!</v>
      </c>
      <c r="K128" s="8" t="e">
        <f t="shared" si="2"/>
        <v>#REF!</v>
      </c>
      <c r="L128" s="6"/>
      <c r="M128" s="6"/>
      <c r="N128" s="8"/>
      <c r="O128" s="6"/>
      <c r="T128" s="4" t="s">
        <v>145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146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147</v>
      </c>
    </row>
    <row r="131" spans="1:20">
      <c r="A131" s="6"/>
      <c r="B131" s="6"/>
      <c r="C131" s="6"/>
      <c r="D131" s="6"/>
      <c r="E131" s="6"/>
      <c r="F131" s="6"/>
      <c r="G131" s="6"/>
      <c r="H131" s="7">
        <f>SUM('PACC Consolidado'!$D126:$G126)</f>
        <v>12</v>
      </c>
      <c r="I131" s="8"/>
      <c r="J131" s="8">
        <f t="shared" si="1"/>
        <v>0</v>
      </c>
      <c r="K131" s="8" t="e">
        <f t="shared" si="2"/>
        <v>#REF!</v>
      </c>
      <c r="L131" s="6"/>
      <c r="M131" s="6"/>
      <c r="N131" s="8"/>
      <c r="O131" s="6"/>
      <c r="T131" s="4" t="s">
        <v>148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149</v>
      </c>
    </row>
    <row r="133" spans="1:20">
      <c r="A133" s="6"/>
      <c r="B133" s="6"/>
      <c r="C133" s="6"/>
      <c r="D133" s="6"/>
      <c r="E133" s="6"/>
      <c r="F133" s="6"/>
      <c r="G133" s="6"/>
      <c r="H133" s="7" t="e">
        <f>SUM('PACC Consolidado'!#REF!)</f>
        <v>#REF!</v>
      </c>
      <c r="I133" s="8"/>
      <c r="J133" s="8" t="e">
        <f t="shared" si="1"/>
        <v>#REF!</v>
      </c>
      <c r="K133" s="8" t="e">
        <f t="shared" si="2"/>
        <v>#REF!</v>
      </c>
      <c r="L133" s="6"/>
      <c r="M133" s="6"/>
      <c r="N133" s="8"/>
      <c r="O133" s="6"/>
      <c r="T133" s="4" t="s">
        <v>150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151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152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153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154</v>
      </c>
    </row>
    <row r="138" spans="1:20">
      <c r="A138" s="6"/>
      <c r="B138" s="6"/>
      <c r="C138" s="6"/>
      <c r="D138" s="6"/>
      <c r="E138" s="6"/>
      <c r="F138" s="6"/>
      <c r="G138" s="6"/>
      <c r="H138" s="7">
        <f>SUM('PACC Consolidado'!$D127:$G127)</f>
        <v>25</v>
      </c>
      <c r="I138" s="8"/>
      <c r="J138" s="8">
        <f t="shared" si="1"/>
        <v>0</v>
      </c>
      <c r="K138" s="8" t="e">
        <f t="shared" si="2"/>
        <v>#REF!</v>
      </c>
      <c r="L138" s="6"/>
      <c r="M138" s="6"/>
      <c r="N138" s="8"/>
      <c r="O138" s="6"/>
      <c r="T138" s="4" t="s">
        <v>155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156</v>
      </c>
    </row>
    <row r="140" spans="1:20">
      <c r="A140" s="6"/>
      <c r="B140" s="6"/>
      <c r="C140" s="6"/>
      <c r="D140" s="6"/>
      <c r="E140" s="6"/>
      <c r="F140" s="6"/>
      <c r="G140" s="6"/>
      <c r="H140" s="7" t="e">
        <f>SUM('PACC Consolidado'!#REF!)</f>
        <v>#REF!</v>
      </c>
      <c r="I140" s="8"/>
      <c r="J140" s="8" t="e">
        <f t="shared" si="1"/>
        <v>#REF!</v>
      </c>
      <c r="K140" s="8" t="e">
        <f t="shared" si="2"/>
        <v>#REF!</v>
      </c>
      <c r="L140" s="6"/>
      <c r="M140" s="6"/>
      <c r="N140" s="8"/>
      <c r="O140" s="6"/>
      <c r="T140" s="4" t="s">
        <v>157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158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159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160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161</v>
      </c>
    </row>
    <row r="145" spans="15:20">
      <c r="O145" s="1"/>
      <c r="T145" s="4" t="s">
        <v>162</v>
      </c>
    </row>
    <row r="146" spans="15:20">
      <c r="O146" s="1"/>
      <c r="T146" s="4" t="s">
        <v>163</v>
      </c>
    </row>
    <row r="147" spans="15:20">
      <c r="O147" s="1"/>
      <c r="T147" s="4" t="s">
        <v>164</v>
      </c>
    </row>
    <row r="148" spans="15:20">
      <c r="O148" s="1"/>
      <c r="T148" s="4" t="s">
        <v>165</v>
      </c>
    </row>
    <row r="149" spans="15:20">
      <c r="O149" s="1"/>
      <c r="T149" s="4" t="s">
        <v>166</v>
      </c>
    </row>
    <row r="150" spans="15:20">
      <c r="O150" s="1"/>
      <c r="T150" s="4" t="s">
        <v>167</v>
      </c>
    </row>
    <row r="151" spans="15:20">
      <c r="O151" s="1"/>
      <c r="T151" s="4" t="s">
        <v>168</v>
      </c>
    </row>
    <row r="152" spans="15:20">
      <c r="O152" s="1"/>
      <c r="T152" s="4" t="s">
        <v>169</v>
      </c>
    </row>
    <row r="153" spans="15:20">
      <c r="O153" s="1"/>
      <c r="T153" s="4" t="s">
        <v>170</v>
      </c>
    </row>
    <row r="154" spans="15:20">
      <c r="O154" s="1"/>
      <c r="T154" s="4" t="s">
        <v>171</v>
      </c>
    </row>
    <row r="155" spans="15:20">
      <c r="O155" s="1"/>
      <c r="T155" s="4" t="s">
        <v>172</v>
      </c>
    </row>
    <row r="156" spans="15:20">
      <c r="O156" s="1"/>
      <c r="T156" s="4" t="s">
        <v>173</v>
      </c>
    </row>
    <row r="157" spans="15:20">
      <c r="O157" s="1"/>
      <c r="T157" s="4" t="s">
        <v>174</v>
      </c>
    </row>
    <row r="158" spans="15:20">
      <c r="O158" s="1"/>
      <c r="T158" s="4" t="s">
        <v>175</v>
      </c>
    </row>
    <row r="159" spans="15:20">
      <c r="O159" s="1"/>
      <c r="T159" s="4" t="s">
        <v>176</v>
      </c>
    </row>
    <row r="160" spans="15:20">
      <c r="O160" s="1"/>
      <c r="T160" s="4" t="s">
        <v>177</v>
      </c>
    </row>
    <row r="161" spans="15:20">
      <c r="O161" s="1"/>
      <c r="T161" s="4" t="s">
        <v>178</v>
      </c>
    </row>
    <row r="162" spans="15:20">
      <c r="O162" s="1"/>
      <c r="T162" s="4" t="s">
        <v>179</v>
      </c>
    </row>
    <row r="163" spans="15:20">
      <c r="O163" s="1"/>
      <c r="T163" s="4" t="s">
        <v>180</v>
      </c>
    </row>
    <row r="164" spans="15:20">
      <c r="O164" s="1"/>
      <c r="T164" s="4" t="s">
        <v>181</v>
      </c>
    </row>
    <row r="165" spans="15:20">
      <c r="O165" s="1"/>
      <c r="T165" s="4" t="s">
        <v>182</v>
      </c>
    </row>
    <row r="166" spans="15:20">
      <c r="O166" s="1"/>
      <c r="T166" s="4" t="s">
        <v>183</v>
      </c>
    </row>
    <row r="167" spans="15:20">
      <c r="O167" s="1"/>
      <c r="T167" s="4" t="s">
        <v>184</v>
      </c>
    </row>
    <row r="168" spans="15:20">
      <c r="O168" s="1"/>
      <c r="T168" s="4" t="s">
        <v>185</v>
      </c>
    </row>
    <row r="169" spans="15:20">
      <c r="O169" s="1"/>
      <c r="T169" s="4" t="s">
        <v>186</v>
      </c>
    </row>
    <row r="170" spans="15:20">
      <c r="O170" s="1"/>
      <c r="T170" s="4" t="s">
        <v>187</v>
      </c>
    </row>
    <row r="171" spans="15:20">
      <c r="O171" s="1"/>
      <c r="T171" s="4" t="s">
        <v>188</v>
      </c>
    </row>
    <row r="172" spans="15:20">
      <c r="O172" s="1"/>
      <c r="T172" s="4" t="s">
        <v>189</v>
      </c>
    </row>
    <row r="173" spans="15:20">
      <c r="O173" s="1"/>
      <c r="T173" s="4" t="s">
        <v>190</v>
      </c>
    </row>
    <row r="174" spans="15:20">
      <c r="O174" s="1"/>
      <c r="T174" s="4" t="s">
        <v>191</v>
      </c>
    </row>
    <row r="175" spans="15:20">
      <c r="O175" s="1"/>
      <c r="T175" s="4" t="s">
        <v>192</v>
      </c>
    </row>
    <row r="176" spans="15:20">
      <c r="O176" s="1"/>
      <c r="T176" s="4" t="s">
        <v>193</v>
      </c>
    </row>
    <row r="177" spans="15:20">
      <c r="O177" s="1"/>
      <c r="T177" s="4" t="s">
        <v>194</v>
      </c>
    </row>
    <row r="178" spans="15:20">
      <c r="O178" s="1"/>
      <c r="T178" s="4" t="s">
        <v>195</v>
      </c>
    </row>
    <row r="179" spans="15:20">
      <c r="O179" s="1"/>
      <c r="T179" s="4" t="s">
        <v>196</v>
      </c>
    </row>
    <row r="180" spans="15:20">
      <c r="O180" s="1"/>
      <c r="T180" s="4" t="s">
        <v>197</v>
      </c>
    </row>
    <row r="181" spans="15:20">
      <c r="O181" s="1"/>
      <c r="T181" s="4" t="s">
        <v>198</v>
      </c>
    </row>
    <row r="182" spans="15:20">
      <c r="O182" s="1"/>
      <c r="T182" s="4" t="s">
        <v>199</v>
      </c>
    </row>
    <row r="183" spans="15:20">
      <c r="O183" s="1"/>
      <c r="T183" s="4" t="s">
        <v>200</v>
      </c>
    </row>
    <row r="184" spans="15:20">
      <c r="O184" s="1"/>
      <c r="T184" s="4" t="s">
        <v>201</v>
      </c>
    </row>
    <row r="185" spans="15:20">
      <c r="O185" s="1"/>
      <c r="T185" s="4" t="s">
        <v>202</v>
      </c>
    </row>
    <row r="186" spans="15:20">
      <c r="O186" s="1"/>
      <c r="T186" s="4" t="s">
        <v>203</v>
      </c>
    </row>
    <row r="187" spans="15:20">
      <c r="O187" s="1"/>
      <c r="T187" s="4" t="s">
        <v>204</v>
      </c>
    </row>
    <row r="188" spans="15:20">
      <c r="O188" s="1"/>
      <c r="T188" s="4" t="s">
        <v>205</v>
      </c>
    </row>
    <row r="189" spans="15:20">
      <c r="O189" s="1"/>
      <c r="T189" s="4" t="s">
        <v>206</v>
      </c>
    </row>
    <row r="190" spans="15:20">
      <c r="O190" s="1"/>
      <c r="T190" s="4" t="s">
        <v>207</v>
      </c>
    </row>
    <row r="191" spans="15:20">
      <c r="O191" s="1"/>
      <c r="T191" s="4" t="s">
        <v>208</v>
      </c>
    </row>
    <row r="192" spans="15:20">
      <c r="O192" s="1"/>
      <c r="T192" s="4" t="s">
        <v>209</v>
      </c>
    </row>
    <row r="193" spans="15:20">
      <c r="O193" s="1"/>
      <c r="T193" s="4" t="s">
        <v>210</v>
      </c>
    </row>
    <row r="194" spans="15:20">
      <c r="O194" s="1"/>
      <c r="T194" s="4" t="s">
        <v>211</v>
      </c>
    </row>
    <row r="195" spans="15:20">
      <c r="O195" s="1"/>
      <c r="T195" s="4" t="s">
        <v>212</v>
      </c>
    </row>
    <row r="196" spans="15:20">
      <c r="O196" s="1"/>
      <c r="T196" s="4" t="s">
        <v>213</v>
      </c>
    </row>
    <row r="197" spans="15:20">
      <c r="O197" s="1"/>
      <c r="T197" s="4" t="s">
        <v>214</v>
      </c>
    </row>
    <row r="198" spans="15:20">
      <c r="O198" s="1"/>
      <c r="T198" s="4" t="s">
        <v>215</v>
      </c>
    </row>
    <row r="199" spans="15:20">
      <c r="O199" s="1"/>
      <c r="T199" s="4" t="s">
        <v>216</v>
      </c>
    </row>
    <row r="200" spans="15:20">
      <c r="O200" s="1"/>
      <c r="T200" s="4" t="s">
        <v>217</v>
      </c>
    </row>
    <row r="201" spans="15:20">
      <c r="O201" s="1"/>
      <c r="T201" s="4" t="s">
        <v>218</v>
      </c>
    </row>
    <row r="202" spans="15:20">
      <c r="O202" s="1"/>
      <c r="T202" s="4" t="s">
        <v>219</v>
      </c>
    </row>
    <row r="203" spans="15:20">
      <c r="O203" s="1"/>
      <c r="T203" s="4" t="s">
        <v>220</v>
      </c>
    </row>
    <row r="204" spans="15:20">
      <c r="O204" s="1"/>
      <c r="T204" s="4" t="s">
        <v>221</v>
      </c>
    </row>
    <row r="205" spans="15:20">
      <c r="O205" s="1"/>
      <c r="T205" s="4" t="s">
        <v>222</v>
      </c>
    </row>
    <row r="206" spans="15:20">
      <c r="O206" s="1"/>
      <c r="T206" s="4" t="s">
        <v>223</v>
      </c>
    </row>
    <row r="207" spans="15:20">
      <c r="O207" s="1"/>
      <c r="T207" s="4" t="s">
        <v>224</v>
      </c>
    </row>
    <row r="208" spans="15:20">
      <c r="O208" s="1"/>
      <c r="T208" s="4" t="s">
        <v>225</v>
      </c>
    </row>
    <row r="209" spans="15:20">
      <c r="O209" s="1"/>
      <c r="T209" s="4" t="s">
        <v>226</v>
      </c>
    </row>
    <row r="210" spans="15:20">
      <c r="O210" s="1"/>
      <c r="T210" s="4" t="s">
        <v>227</v>
      </c>
    </row>
    <row r="211" spans="15:20">
      <c r="O211" s="1"/>
      <c r="T211" s="4" t="s">
        <v>228</v>
      </c>
    </row>
    <row r="212" spans="15:20">
      <c r="O212" s="1"/>
      <c r="T212" s="4" t="s">
        <v>229</v>
      </c>
    </row>
    <row r="213" spans="15:20">
      <c r="O213" s="1"/>
      <c r="T213" s="4" t="s">
        <v>230</v>
      </c>
    </row>
    <row r="214" spans="15:20">
      <c r="O214" s="1"/>
      <c r="T214" s="4" t="s">
        <v>231</v>
      </c>
    </row>
    <row r="215" spans="15:20">
      <c r="O215" s="1"/>
      <c r="T215" s="4" t="s">
        <v>232</v>
      </c>
    </row>
    <row r="216" spans="15:20">
      <c r="O216" s="1"/>
      <c r="T216" s="4" t="s">
        <v>233</v>
      </c>
    </row>
    <row r="217" spans="15:20">
      <c r="O217" s="1"/>
      <c r="T217" s="4" t="s">
        <v>234</v>
      </c>
    </row>
    <row r="218" spans="15:20">
      <c r="O218" s="1"/>
      <c r="T218" s="4" t="s">
        <v>235</v>
      </c>
    </row>
    <row r="219" spans="15:20">
      <c r="O219" s="1"/>
      <c r="T219" s="4" t="s">
        <v>236</v>
      </c>
    </row>
    <row r="220" spans="15:20">
      <c r="O220" s="1"/>
      <c r="T220" s="4" t="s">
        <v>237</v>
      </c>
    </row>
    <row r="221" spans="15:20">
      <c r="O221" s="1"/>
      <c r="T221" s="4" t="s">
        <v>238</v>
      </c>
    </row>
    <row r="222" spans="15:20">
      <c r="O222" s="1"/>
      <c r="T222" s="4" t="s">
        <v>239</v>
      </c>
    </row>
    <row r="223" spans="15:20">
      <c r="O223" s="1"/>
      <c r="T223" s="4" t="s">
        <v>240</v>
      </c>
    </row>
    <row r="224" spans="15:20">
      <c r="O224" s="1"/>
      <c r="T224" s="4" t="s">
        <v>241</v>
      </c>
    </row>
    <row r="225" spans="15:20">
      <c r="O225" s="1"/>
      <c r="T225" s="4" t="s">
        <v>242</v>
      </c>
    </row>
    <row r="226" spans="15:20">
      <c r="O226" s="1"/>
      <c r="T226" s="4" t="s">
        <v>243</v>
      </c>
    </row>
    <row r="227" spans="15:20">
      <c r="O227" s="1"/>
      <c r="T227" s="4" t="s">
        <v>244</v>
      </c>
    </row>
    <row r="228" spans="15:20">
      <c r="O228" s="1"/>
      <c r="T228" s="4" t="s">
        <v>245</v>
      </c>
    </row>
    <row r="229" spans="15:20">
      <c r="O229" s="1"/>
      <c r="T229" s="4" t="s">
        <v>246</v>
      </c>
    </row>
    <row r="230" spans="15:20">
      <c r="O230" s="1"/>
      <c r="T230" s="4" t="s">
        <v>247</v>
      </c>
    </row>
    <row r="231" spans="15:20">
      <c r="O231" s="1"/>
      <c r="T231" s="4" t="s">
        <v>248</v>
      </c>
    </row>
    <row r="232" spans="15:20">
      <c r="O232" s="1"/>
      <c r="T232" s="4" t="s">
        <v>249</v>
      </c>
    </row>
    <row r="233" spans="15:20">
      <c r="O233" s="1"/>
      <c r="T233" s="4" t="s">
        <v>250</v>
      </c>
    </row>
    <row r="234" spans="15:20">
      <c r="O234" s="1"/>
      <c r="T234" s="4" t="s">
        <v>251</v>
      </c>
    </row>
    <row r="235" spans="15:20">
      <c r="O235" s="1"/>
      <c r="T235" s="4" t="s">
        <v>252</v>
      </c>
    </row>
    <row r="236" spans="15:20">
      <c r="O236" s="1"/>
      <c r="T236" s="4" t="s">
        <v>253</v>
      </c>
    </row>
    <row r="237" spans="15:20">
      <c r="O237" s="1"/>
      <c r="T237" s="4" t="s">
        <v>254</v>
      </c>
    </row>
    <row r="238" spans="15:20">
      <c r="O238" s="1"/>
      <c r="T238" s="4" t="s">
        <v>255</v>
      </c>
    </row>
    <row r="239" spans="15:20">
      <c r="O239" s="1"/>
      <c r="T239" s="4" t="s">
        <v>256</v>
      </c>
    </row>
    <row r="240" spans="15:20">
      <c r="O240" s="1"/>
      <c r="T240" s="4" t="s">
        <v>257</v>
      </c>
    </row>
    <row r="241" spans="15:20">
      <c r="O241" s="1"/>
      <c r="T241" s="4" t="s">
        <v>258</v>
      </c>
    </row>
    <row r="242" spans="15:20">
      <c r="O242" s="1"/>
      <c r="T242" s="4" t="s">
        <v>259</v>
      </c>
    </row>
    <row r="243" spans="15:20">
      <c r="O243" s="1"/>
      <c r="T243" s="4" t="s">
        <v>260</v>
      </c>
    </row>
    <row r="244" spans="15:20">
      <c r="O244" s="1"/>
      <c r="T244" s="4" t="s">
        <v>261</v>
      </c>
    </row>
    <row r="245" spans="15:20">
      <c r="O245" s="1"/>
      <c r="T245" s="4" t="s">
        <v>262</v>
      </c>
    </row>
    <row r="246" spans="15:20">
      <c r="O246" s="1"/>
      <c r="T246" s="4" t="s">
        <v>263</v>
      </c>
    </row>
    <row r="247" spans="15:20">
      <c r="O247" s="1"/>
      <c r="T247" s="4" t="s">
        <v>264</v>
      </c>
    </row>
    <row r="248" spans="15:20">
      <c r="O248" s="1"/>
      <c r="T248" s="4" t="s">
        <v>265</v>
      </c>
    </row>
    <row r="249" spans="15:20">
      <c r="O249" s="1"/>
      <c r="T249" s="4" t="s">
        <v>266</v>
      </c>
    </row>
    <row r="250" spans="15:20">
      <c r="O250" s="1"/>
      <c r="T250" s="4" t="s">
        <v>267</v>
      </c>
    </row>
    <row r="251" spans="15:20">
      <c r="O251" s="1"/>
      <c r="T251" s="4" t="s">
        <v>268</v>
      </c>
    </row>
    <row r="252" spans="15:20">
      <c r="O252" s="1"/>
      <c r="T252" s="4" t="s">
        <v>269</v>
      </c>
    </row>
    <row r="253" spans="15:20">
      <c r="O253" s="1"/>
      <c r="T253" s="4" t="s">
        <v>270</v>
      </c>
    </row>
    <row r="254" spans="15:20">
      <c r="O254" s="1"/>
      <c r="T254" s="4" t="s">
        <v>271</v>
      </c>
    </row>
    <row r="255" spans="15:20">
      <c r="O255" s="1"/>
      <c r="T255" s="4" t="s">
        <v>272</v>
      </c>
    </row>
    <row r="256" spans="15:20">
      <c r="O256" s="1"/>
      <c r="T256" s="4" t="s">
        <v>273</v>
      </c>
    </row>
    <row r="257" spans="15:20">
      <c r="O257" s="1"/>
      <c r="T257" s="4" t="s">
        <v>274</v>
      </c>
    </row>
    <row r="258" spans="15:20">
      <c r="O258" s="1"/>
      <c r="T258" s="4" t="s">
        <v>275</v>
      </c>
    </row>
    <row r="259" spans="15:20">
      <c r="O259" s="1"/>
      <c r="T259" s="4" t="s">
        <v>276</v>
      </c>
    </row>
    <row r="260" spans="15:20">
      <c r="O260" s="1"/>
      <c r="T260" s="4" t="s">
        <v>277</v>
      </c>
    </row>
    <row r="261" spans="15:20">
      <c r="O261" s="1"/>
      <c r="T261" s="4" t="s">
        <v>278</v>
      </c>
    </row>
    <row r="262" spans="15:20">
      <c r="O262" s="1"/>
      <c r="T262" s="4" t="s">
        <v>279</v>
      </c>
    </row>
    <row r="263" spans="15:20">
      <c r="O263" s="1"/>
      <c r="T263" s="4" t="s">
        <v>280</v>
      </c>
    </row>
    <row r="264" spans="15:20">
      <c r="O264" s="1"/>
      <c r="T264" s="3" t="s">
        <v>14</v>
      </c>
    </row>
    <row r="265" spans="15:20">
      <c r="O265" s="1"/>
      <c r="T265" s="4" t="s">
        <v>281</v>
      </c>
    </row>
    <row r="266" spans="15:20">
      <c r="O266" s="1"/>
      <c r="T266" s="4" t="s">
        <v>282</v>
      </c>
    </row>
    <row r="267" spans="15:20">
      <c r="O267" s="1"/>
      <c r="T267" s="4" t="s">
        <v>283</v>
      </c>
    </row>
    <row r="268" spans="15:20">
      <c r="O268" s="1"/>
      <c r="T268" s="4" t="s">
        <v>284</v>
      </c>
    </row>
    <row r="269" spans="15:20">
      <c r="O269" s="1"/>
      <c r="T269" s="4" t="s">
        <v>285</v>
      </c>
    </row>
    <row r="270" spans="15:20">
      <c r="O270" s="1"/>
      <c r="T270" s="4" t="s">
        <v>286</v>
      </c>
    </row>
    <row r="271" spans="15:20">
      <c r="O271" s="1"/>
      <c r="T271" s="4" t="s">
        <v>287</v>
      </c>
    </row>
    <row r="272" spans="15:20">
      <c r="O272" s="1"/>
      <c r="T272" s="4" t="s">
        <v>288</v>
      </c>
    </row>
    <row r="273" spans="15:20">
      <c r="O273" s="1"/>
      <c r="T273" s="4" t="s">
        <v>289</v>
      </c>
    </row>
    <row r="274" spans="15:20">
      <c r="O274" s="1"/>
      <c r="T274" s="4" t="s">
        <v>290</v>
      </c>
    </row>
    <row r="275" spans="15:20">
      <c r="O275" s="1"/>
      <c r="T275" s="4" t="s">
        <v>291</v>
      </c>
    </row>
    <row r="276" spans="15:20">
      <c r="O276" s="1"/>
      <c r="T276" s="4" t="s">
        <v>292</v>
      </c>
    </row>
    <row r="277" spans="15:20">
      <c r="O277" s="1"/>
      <c r="T277" s="4" t="s">
        <v>293</v>
      </c>
    </row>
    <row r="278" spans="15:20">
      <c r="O278" s="1"/>
      <c r="T278" s="4" t="s">
        <v>294</v>
      </c>
    </row>
    <row r="279" spans="15:20">
      <c r="O279" s="1"/>
      <c r="T279" s="4" t="s">
        <v>295</v>
      </c>
    </row>
    <row r="280" spans="15:20">
      <c r="O280" s="1"/>
      <c r="T280" s="4" t="s">
        <v>296</v>
      </c>
    </row>
    <row r="281" spans="15:20">
      <c r="O281" s="1"/>
      <c r="T281" s="4" t="s">
        <v>297</v>
      </c>
    </row>
    <row r="282" spans="15:20">
      <c r="O282" s="1"/>
      <c r="T282" s="4" t="s">
        <v>298</v>
      </c>
    </row>
    <row r="283" spans="15:20">
      <c r="O283" s="1"/>
      <c r="T283" s="4" t="s">
        <v>299</v>
      </c>
    </row>
    <row r="284" spans="15:20">
      <c r="O284" s="1"/>
      <c r="T284" s="4" t="s">
        <v>300</v>
      </c>
    </row>
    <row r="285" spans="15:20">
      <c r="O285" s="1"/>
      <c r="T285" s="4" t="s">
        <v>301</v>
      </c>
    </row>
    <row r="286" spans="15:20">
      <c r="O286" s="1"/>
      <c r="T286" s="4" t="s">
        <v>302</v>
      </c>
    </row>
    <row r="287" spans="15:20">
      <c r="O287" s="1"/>
      <c r="T287" s="4" t="s">
        <v>303</v>
      </c>
    </row>
    <row r="288" spans="15:20">
      <c r="O288" s="1"/>
      <c r="T288" s="4" t="s">
        <v>304</v>
      </c>
    </row>
    <row r="289" spans="15:20">
      <c r="O289" s="1"/>
      <c r="T289" s="4" t="s">
        <v>305</v>
      </c>
    </row>
    <row r="290" spans="15:20">
      <c r="O290" s="1"/>
      <c r="T290" s="4" t="s">
        <v>306</v>
      </c>
    </row>
    <row r="291" spans="15:20">
      <c r="O291" s="1"/>
      <c r="T291" s="4" t="s">
        <v>307</v>
      </c>
    </row>
    <row r="292" spans="15:20">
      <c r="O292" s="1"/>
      <c r="T292" s="4" t="s">
        <v>308</v>
      </c>
    </row>
    <row r="293" spans="15:20">
      <c r="O293" s="1"/>
      <c r="T293" s="4" t="s">
        <v>309</v>
      </c>
    </row>
    <row r="294" spans="15:20">
      <c r="O294" s="1"/>
      <c r="T294" s="4" t="s">
        <v>310</v>
      </c>
    </row>
    <row r="295" spans="15:20">
      <c r="O295" s="1"/>
      <c r="T295" s="4" t="s">
        <v>311</v>
      </c>
    </row>
    <row r="296" spans="15:20">
      <c r="O296" s="1"/>
      <c r="T296" s="4" t="s">
        <v>312</v>
      </c>
    </row>
    <row r="297" spans="15:20">
      <c r="O297" s="1"/>
      <c r="T297" s="4" t="s">
        <v>313</v>
      </c>
    </row>
    <row r="298" spans="15:20">
      <c r="O298" s="1"/>
      <c r="T298" s="4" t="s">
        <v>314</v>
      </c>
    </row>
    <row r="299" spans="15:20">
      <c r="O299" s="1"/>
      <c r="T299" s="4" t="s">
        <v>315</v>
      </c>
    </row>
    <row r="300" spans="15:20">
      <c r="O300" s="1"/>
      <c r="T300" s="4" t="s">
        <v>316</v>
      </c>
    </row>
    <row r="301" spans="15:20">
      <c r="O301" s="1"/>
      <c r="T301" s="4" t="s">
        <v>317</v>
      </c>
    </row>
    <row r="302" spans="15:20">
      <c r="O302" s="1"/>
      <c r="T302" s="4" t="s">
        <v>318</v>
      </c>
    </row>
    <row r="303" spans="15:20">
      <c r="O303" s="1"/>
      <c r="T303" s="4" t="s">
        <v>319</v>
      </c>
    </row>
    <row r="304" spans="15:20">
      <c r="O304" s="1"/>
      <c r="T304" s="4" t="s">
        <v>320</v>
      </c>
    </row>
    <row r="305" spans="15:20">
      <c r="O305" s="1"/>
      <c r="T305" s="4" t="s">
        <v>321</v>
      </c>
    </row>
    <row r="306" spans="15:20">
      <c r="O306" s="1"/>
      <c r="T306" s="4" t="s">
        <v>322</v>
      </c>
    </row>
    <row r="307" spans="15:20">
      <c r="O307" s="1"/>
      <c r="T307" s="4" t="s">
        <v>323</v>
      </c>
    </row>
    <row r="308" spans="15:20">
      <c r="O308" s="1"/>
      <c r="T308" s="4" t="s">
        <v>324</v>
      </c>
    </row>
    <row r="309" spans="15:20">
      <c r="O309" s="1"/>
      <c r="T309" s="4" t="s">
        <v>325</v>
      </c>
    </row>
    <row r="310" spans="15:20">
      <c r="O310" s="1"/>
      <c r="T310" s="4" t="s">
        <v>326</v>
      </c>
    </row>
    <row r="311" spans="15:20">
      <c r="O311" s="1"/>
      <c r="T311" s="4" t="s">
        <v>327</v>
      </c>
    </row>
    <row r="312" spans="15:20">
      <c r="O312" s="1"/>
      <c r="T312" s="4" t="s">
        <v>328</v>
      </c>
    </row>
    <row r="313" spans="15:20">
      <c r="O313" s="1"/>
      <c r="T313" s="4" t="s">
        <v>329</v>
      </c>
    </row>
    <row r="314" spans="15:20">
      <c r="O314" s="1"/>
      <c r="T314" s="4" t="s">
        <v>330</v>
      </c>
    </row>
    <row r="315" spans="15:20">
      <c r="O315" s="1"/>
      <c r="T315" s="4" t="s">
        <v>331</v>
      </c>
    </row>
    <row r="316" spans="15:20">
      <c r="O316" s="1"/>
      <c r="T316" s="4" t="s">
        <v>332</v>
      </c>
    </row>
    <row r="317" spans="15:20">
      <c r="O317" s="1"/>
      <c r="T317" s="4" t="s">
        <v>333</v>
      </c>
    </row>
    <row r="318" spans="15:20">
      <c r="O318" s="1"/>
      <c r="T318" s="4" t="s">
        <v>334</v>
      </c>
    </row>
    <row r="319" spans="15:20">
      <c r="O319" s="1"/>
      <c r="T319" s="4" t="s">
        <v>335</v>
      </c>
    </row>
    <row r="320" spans="15:20">
      <c r="O320" s="1"/>
      <c r="T320" s="4" t="s">
        <v>336</v>
      </c>
    </row>
    <row r="321" spans="15:20">
      <c r="O321" s="1"/>
      <c r="T321" s="4" t="s">
        <v>337</v>
      </c>
    </row>
    <row r="322" spans="15:20">
      <c r="O322" s="1"/>
      <c r="T322" s="4" t="s">
        <v>338</v>
      </c>
    </row>
    <row r="323" spans="15:20">
      <c r="O323" s="1"/>
      <c r="T323" s="4" t="s">
        <v>339</v>
      </c>
    </row>
    <row r="324" spans="15:20">
      <c r="O324" s="1"/>
      <c r="T324" s="4" t="s">
        <v>340</v>
      </c>
    </row>
    <row r="325" spans="15:20">
      <c r="O325" s="1"/>
      <c r="T325" s="4" t="s">
        <v>341</v>
      </c>
    </row>
    <row r="326" spans="15:20">
      <c r="O326" s="1"/>
      <c r="T326" s="4" t="s">
        <v>342</v>
      </c>
    </row>
    <row r="327" spans="15:20">
      <c r="O327" s="1"/>
      <c r="T327" s="4" t="s">
        <v>343</v>
      </c>
    </row>
    <row r="328" spans="15:20">
      <c r="O328" s="1"/>
      <c r="T328" s="4" t="s">
        <v>344</v>
      </c>
    </row>
    <row r="329" spans="15:20">
      <c r="O329" s="1"/>
      <c r="T329" s="4" t="s">
        <v>345</v>
      </c>
    </row>
    <row r="330" spans="15:20">
      <c r="O330" s="1"/>
      <c r="T330" s="4" t="s">
        <v>346</v>
      </c>
    </row>
    <row r="331" spans="15:20">
      <c r="O331" s="1"/>
      <c r="T331" s="4" t="s">
        <v>347</v>
      </c>
    </row>
    <row r="332" spans="15:20">
      <c r="O332" s="1"/>
      <c r="T332" s="4" t="s">
        <v>348</v>
      </c>
    </row>
    <row r="333" spans="15:20">
      <c r="O333" s="1"/>
      <c r="T333" s="4" t="s">
        <v>349</v>
      </c>
    </row>
    <row r="334" spans="15:20">
      <c r="O334" s="1"/>
      <c r="T334" s="4" t="s">
        <v>350</v>
      </c>
    </row>
    <row r="335" spans="15:20">
      <c r="O335" s="1"/>
      <c r="T335" s="4" t="s">
        <v>351</v>
      </c>
    </row>
    <row r="336" spans="15:20">
      <c r="O336" s="1"/>
      <c r="T336" s="4" t="s">
        <v>352</v>
      </c>
    </row>
    <row r="337" spans="15:20">
      <c r="O337" s="1"/>
      <c r="T337" s="4" t="s">
        <v>353</v>
      </c>
    </row>
    <row r="338" spans="15:20">
      <c r="O338" s="1"/>
      <c r="T338" s="4" t="s">
        <v>354</v>
      </c>
    </row>
    <row r="339" spans="15:20">
      <c r="O339" s="1"/>
      <c r="T339" s="4" t="s">
        <v>355</v>
      </c>
    </row>
    <row r="340" spans="15:20">
      <c r="O340" s="1"/>
      <c r="T340" s="4" t="s">
        <v>356</v>
      </c>
    </row>
    <row r="341" spans="15:20">
      <c r="O341" s="1"/>
      <c r="T341" s="4" t="s">
        <v>357</v>
      </c>
    </row>
    <row r="342" spans="15:20">
      <c r="O342" s="1"/>
      <c r="T342" s="4" t="s">
        <v>358</v>
      </c>
    </row>
    <row r="343" spans="15:20">
      <c r="O343" s="1"/>
      <c r="T343" s="4" t="s">
        <v>359</v>
      </c>
    </row>
    <row r="344" spans="15:20">
      <c r="O344" s="1"/>
      <c r="T344" s="4" t="s">
        <v>360</v>
      </c>
    </row>
    <row r="345" spans="15:20">
      <c r="O345" s="1"/>
      <c r="T345" s="4" t="s">
        <v>361</v>
      </c>
    </row>
    <row r="346" spans="15:20">
      <c r="O346" s="1"/>
      <c r="T346" s="4" t="s">
        <v>362</v>
      </c>
    </row>
    <row r="347" spans="15:20">
      <c r="O347" s="1"/>
      <c r="T347" s="4" t="s">
        <v>363</v>
      </c>
    </row>
    <row r="348" spans="15:20">
      <c r="O348" s="1"/>
      <c r="T348" s="4" t="s">
        <v>364</v>
      </c>
    </row>
    <row r="349" spans="15:20">
      <c r="O349" s="1"/>
      <c r="T349" s="4" t="s">
        <v>365</v>
      </c>
    </row>
    <row r="350" spans="15:20">
      <c r="O350" s="1"/>
      <c r="T350" s="4" t="s">
        <v>366</v>
      </c>
    </row>
    <row r="351" spans="15:20">
      <c r="O351" s="1"/>
      <c r="T351" s="4" t="s">
        <v>367</v>
      </c>
    </row>
    <row r="352" spans="15:20">
      <c r="O352" s="1"/>
      <c r="T352" s="4" t="s">
        <v>368</v>
      </c>
    </row>
    <row r="353" spans="15:20">
      <c r="O353" s="1"/>
      <c r="T353" s="4" t="s">
        <v>369</v>
      </c>
    </row>
    <row r="354" spans="15:20">
      <c r="O354" s="1"/>
      <c r="T354" s="4" t="s">
        <v>370</v>
      </c>
    </row>
    <row r="355" spans="15:20">
      <c r="O355" s="1"/>
      <c r="T355" s="4" t="s">
        <v>371</v>
      </c>
    </row>
    <row r="356" spans="15:20">
      <c r="O356" s="1"/>
      <c r="T356" s="4" t="s">
        <v>372</v>
      </c>
    </row>
    <row r="357" spans="15:20">
      <c r="O357" s="1"/>
      <c r="T357" s="4" t="s">
        <v>373</v>
      </c>
    </row>
    <row r="358" spans="15:20">
      <c r="O358" s="1"/>
      <c r="T358" s="4" t="s">
        <v>374</v>
      </c>
    </row>
    <row r="359" spans="15:20">
      <c r="O359" s="1"/>
      <c r="T359" s="4" t="s">
        <v>375</v>
      </c>
    </row>
    <row r="360" spans="15:20">
      <c r="O360" s="1"/>
      <c r="T360" s="4" t="s">
        <v>376</v>
      </c>
    </row>
    <row r="361" spans="15:20">
      <c r="O361" s="1"/>
    </row>
    <row r="362" spans="15:20">
      <c r="O362" s="1"/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Digite la cantidad requerida en este período.&#10;" sqref="D105:G144 D16:G16"/>
    <dataValidation allowBlank="1" showInputMessage="1" showErrorMessage="1" promptTitle="PACC" prompt="Este valor se calculará automáticamente, resultado de la multiplicación de la cantidad total por el precio unitario estimado." sqref="J11:J144"/>
    <dataValidation allowBlank="1" showInputMessage="1" showErrorMessage="1" promptTitle="PACC" prompt="La cantidad total resultará de la suma de las cantidades requeridas en cada trimestre. " sqref="H11:H144"/>
    <dataValidation type="list" allowBlank="1" showInputMessage="1" showErrorMessage="1" promptTitle="PACC" prompt="Seleccione el Código de Bienes y Servicios.&#10;" sqref="A11:A144">
      <formula1>$T$11:$T$360</formula1>
    </dataValidation>
    <dataValidation allowBlank="1" showInputMessage="1" showErrorMessage="1" promptTitle="PACC" prompt="Digite la descripción de la compra o contratación." sqref="B11:B144"/>
    <dataValidation allowBlank="1" showInputMessage="1" showErrorMessage="1" promptTitle="PACC" prompt="Digite la unidad de medida.&#10;&#10;" sqref="C11:C144"/>
    <dataValidation allowBlank="1" showInputMessage="1" showErrorMessage="1" promptTitle="PACC" prompt="Digite el precio unitario estimado.&#10;" sqref="I11:I144"/>
    <dataValidation allowBlank="1" showInputMessage="1" showErrorMessage="1" promptTitle="PACC" prompt="Este valor se calculará sumando los costos totales que posean el mismo Código de Catálogo de Bienes y Servicios." sqref="K11:K144"/>
    <dataValidation allowBlank="1" showInputMessage="1" showErrorMessage="1" promptTitle="PACC" prompt="Digite la fuente de financiamiento del procedimiento de referencia." sqref="M11:M144"/>
    <dataValidation allowBlank="1" showInputMessage="1" showErrorMessage="1" promptTitle="PACC" prompt="Digite el valor adquirido." sqref="N11:N144"/>
    <dataValidation allowBlank="1" showInputMessage="1" showErrorMessage="1" promptTitle="PACC" prompt="Digite las observaciones que considere." sqref="O11:O144"/>
    <dataValidation type="list" allowBlank="1" showInputMessage="1" showErrorMessage="1" promptTitle="PACC" prompt="Seleccione el procedimiento de selección." sqref="L11:L144">
      <formula1>$W$11:$W$15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>
  <dimension ref="A1:W371"/>
  <sheetViews>
    <sheetView topLeftCell="A9" zoomScale="70" zoomScaleNormal="70" workbookViewId="0">
      <selection activeCell="H43" sqref="B11:H43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2" t="s">
        <v>520</v>
      </c>
      <c r="C11" s="32" t="s">
        <v>385</v>
      </c>
      <c r="D11" s="32">
        <v>2</v>
      </c>
      <c r="E11" s="32">
        <v>2</v>
      </c>
      <c r="F11" s="32">
        <v>1</v>
      </c>
      <c r="G11" s="32">
        <v>1</v>
      </c>
      <c r="H11" s="31">
        <f>SUM(D11:G11)</f>
        <v>6</v>
      </c>
      <c r="I11" s="8"/>
      <c r="J11" s="8"/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2" t="s">
        <v>538</v>
      </c>
      <c r="C12" s="32" t="s">
        <v>534</v>
      </c>
      <c r="D12" s="32">
        <v>10</v>
      </c>
      <c r="E12" s="32">
        <v>10</v>
      </c>
      <c r="F12" s="32">
        <v>10</v>
      </c>
      <c r="G12" s="32">
        <v>10</v>
      </c>
      <c r="H12" s="31">
        <f t="shared" ref="H12:H43" si="0">SUM(D12:G12)</f>
        <v>40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2" t="s">
        <v>533</v>
      </c>
      <c r="C13" s="32" t="s">
        <v>534</v>
      </c>
      <c r="D13" s="32">
        <v>0</v>
      </c>
      <c r="E13" s="32">
        <v>0</v>
      </c>
      <c r="F13" s="32">
        <v>1</v>
      </c>
      <c r="G13" s="32">
        <v>0</v>
      </c>
      <c r="H13" s="31">
        <f t="shared" si="0"/>
        <v>1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2" t="s">
        <v>527</v>
      </c>
      <c r="C14" s="32" t="s">
        <v>385</v>
      </c>
      <c r="D14" s="32">
        <v>1</v>
      </c>
      <c r="E14" s="32">
        <v>1</v>
      </c>
      <c r="F14" s="32">
        <v>1</v>
      </c>
      <c r="G14" s="32">
        <v>1</v>
      </c>
      <c r="H14" s="31">
        <f t="shared" si="0"/>
        <v>4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2" t="s">
        <v>542</v>
      </c>
      <c r="C15" s="32" t="s">
        <v>534</v>
      </c>
      <c r="D15" s="32">
        <v>4</v>
      </c>
      <c r="E15" s="32">
        <v>4</v>
      </c>
      <c r="F15" s="32">
        <v>4</v>
      </c>
      <c r="G15" s="32">
        <v>3</v>
      </c>
      <c r="H15" s="31">
        <f t="shared" si="0"/>
        <v>15</v>
      </c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2" t="s">
        <v>539</v>
      </c>
      <c r="C16" s="32" t="s">
        <v>534</v>
      </c>
      <c r="D16" s="32">
        <v>12</v>
      </c>
      <c r="E16" s="32">
        <v>12</v>
      </c>
      <c r="F16" s="32">
        <v>12</v>
      </c>
      <c r="G16" s="32">
        <v>12</v>
      </c>
      <c r="H16" s="31">
        <f t="shared" si="0"/>
        <v>48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2" t="s">
        <v>521</v>
      </c>
      <c r="C17" s="32" t="s">
        <v>385</v>
      </c>
      <c r="D17" s="32">
        <v>3</v>
      </c>
      <c r="E17" s="32">
        <v>3</v>
      </c>
      <c r="F17" s="32">
        <v>2</v>
      </c>
      <c r="G17" s="32">
        <v>2</v>
      </c>
      <c r="H17" s="31">
        <f t="shared" si="0"/>
        <v>10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32" t="s">
        <v>514</v>
      </c>
      <c r="C18" s="32" t="s">
        <v>385</v>
      </c>
      <c r="D18" s="32">
        <v>2</v>
      </c>
      <c r="E18" s="32">
        <v>2</v>
      </c>
      <c r="F18" s="32">
        <v>1</v>
      </c>
      <c r="G18" s="32">
        <v>1</v>
      </c>
      <c r="H18" s="31">
        <f t="shared" si="0"/>
        <v>6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32" t="s">
        <v>516</v>
      </c>
      <c r="C19" s="32" t="s">
        <v>385</v>
      </c>
      <c r="D19" s="32">
        <v>1</v>
      </c>
      <c r="E19" s="32">
        <v>1</v>
      </c>
      <c r="F19" s="32">
        <v>1</v>
      </c>
      <c r="G19" s="32">
        <v>1</v>
      </c>
      <c r="H19" s="31">
        <f t="shared" si="0"/>
        <v>4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32" t="s">
        <v>517</v>
      </c>
      <c r="C20" s="32" t="s">
        <v>518</v>
      </c>
      <c r="D20" s="32">
        <v>2</v>
      </c>
      <c r="E20" s="32">
        <v>2</v>
      </c>
      <c r="F20" s="32">
        <v>2</v>
      </c>
      <c r="G20" s="32">
        <v>2</v>
      </c>
      <c r="H20" s="31">
        <f t="shared" si="0"/>
        <v>8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32" t="s">
        <v>392</v>
      </c>
      <c r="C21" s="32" t="s">
        <v>464</v>
      </c>
      <c r="D21" s="32">
        <v>2</v>
      </c>
      <c r="E21" s="32">
        <v>2</v>
      </c>
      <c r="F21" s="32">
        <v>2</v>
      </c>
      <c r="G21" s="32">
        <v>2</v>
      </c>
      <c r="H21" s="31">
        <f t="shared" si="0"/>
        <v>8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32" t="s">
        <v>519</v>
      </c>
      <c r="C22" s="32" t="s">
        <v>385</v>
      </c>
      <c r="D22" s="32">
        <v>2</v>
      </c>
      <c r="E22" s="32">
        <v>2</v>
      </c>
      <c r="F22" s="32">
        <v>1</v>
      </c>
      <c r="G22" s="32">
        <v>1</v>
      </c>
      <c r="H22" s="31">
        <f t="shared" si="0"/>
        <v>6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32" t="s">
        <v>540</v>
      </c>
      <c r="C23" s="32" t="s">
        <v>534</v>
      </c>
      <c r="D23" s="32">
        <v>2</v>
      </c>
      <c r="E23" s="32">
        <v>2</v>
      </c>
      <c r="F23" s="32">
        <v>2</v>
      </c>
      <c r="G23" s="32">
        <v>2</v>
      </c>
      <c r="H23" s="31">
        <f t="shared" si="0"/>
        <v>8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32" t="s">
        <v>537</v>
      </c>
      <c r="C24" s="32" t="s">
        <v>534</v>
      </c>
      <c r="D24" s="32"/>
      <c r="E24" s="32"/>
      <c r="F24" s="32"/>
      <c r="G24" s="32"/>
      <c r="H24" s="31">
        <f t="shared" si="0"/>
        <v>0</v>
      </c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32" t="s">
        <v>531</v>
      </c>
      <c r="C25" s="32" t="s">
        <v>529</v>
      </c>
      <c r="D25" s="32">
        <v>2</v>
      </c>
      <c r="E25" s="32">
        <v>1</v>
      </c>
      <c r="F25" s="32">
        <v>1</v>
      </c>
      <c r="G25" s="32">
        <v>1</v>
      </c>
      <c r="H25" s="31">
        <f t="shared" si="0"/>
        <v>5</v>
      </c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32" t="s">
        <v>507</v>
      </c>
      <c r="C26" s="32" t="s">
        <v>385</v>
      </c>
      <c r="D26" s="32">
        <v>75</v>
      </c>
      <c r="E26" s="32">
        <v>75</v>
      </c>
      <c r="F26" s="32">
        <v>75</v>
      </c>
      <c r="G26" s="32">
        <v>75</v>
      </c>
      <c r="H26" s="31">
        <f t="shared" si="0"/>
        <v>300</v>
      </c>
      <c r="I26" s="8"/>
      <c r="J26" s="8">
        <f>+Tabla132456[[#This Row],[CANTIDAD TOTAL]]*Tabla132456[[#This Row],[PRECIO UNITARIO ESTIMADO]]</f>
        <v>0</v>
      </c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32" t="s">
        <v>524</v>
      </c>
      <c r="C27" s="32" t="s">
        <v>385</v>
      </c>
      <c r="D27" s="32">
        <v>50</v>
      </c>
      <c r="E27" s="32">
        <v>50</v>
      </c>
      <c r="F27" s="32">
        <v>50</v>
      </c>
      <c r="G27" s="32">
        <v>50</v>
      </c>
      <c r="H27" s="31">
        <f t="shared" si="0"/>
        <v>200</v>
      </c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32" t="s">
        <v>530</v>
      </c>
      <c r="C28" s="32" t="s">
        <v>414</v>
      </c>
      <c r="D28" s="32">
        <v>1</v>
      </c>
      <c r="E28" s="32">
        <v>1</v>
      </c>
      <c r="F28" s="32">
        <v>1</v>
      </c>
      <c r="G28" s="32">
        <v>1</v>
      </c>
      <c r="H28" s="31">
        <f t="shared" si="0"/>
        <v>4</v>
      </c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32" t="s">
        <v>510</v>
      </c>
      <c r="C29" s="32" t="s">
        <v>511</v>
      </c>
      <c r="D29" s="32">
        <v>10</v>
      </c>
      <c r="E29" s="32">
        <v>10</v>
      </c>
      <c r="F29" s="32">
        <v>5</v>
      </c>
      <c r="G29" s="32">
        <v>5</v>
      </c>
      <c r="H29" s="31">
        <f t="shared" si="0"/>
        <v>30</v>
      </c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32" t="s">
        <v>508</v>
      </c>
      <c r="C30" s="32" t="s">
        <v>385</v>
      </c>
      <c r="D30" s="32">
        <v>5</v>
      </c>
      <c r="E30" s="32">
        <v>5</v>
      </c>
      <c r="F30" s="32">
        <v>5</v>
      </c>
      <c r="G30" s="32">
        <v>5</v>
      </c>
      <c r="H30" s="31">
        <f t="shared" si="0"/>
        <v>20</v>
      </c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32" t="s">
        <v>509</v>
      </c>
      <c r="C31" s="32" t="s">
        <v>385</v>
      </c>
      <c r="D31" s="32">
        <v>7</v>
      </c>
      <c r="E31" s="32">
        <v>7</v>
      </c>
      <c r="F31" s="32">
        <v>6</v>
      </c>
      <c r="G31" s="32">
        <v>5</v>
      </c>
      <c r="H31" s="31">
        <f t="shared" si="0"/>
        <v>25</v>
      </c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32" t="s">
        <v>526</v>
      </c>
      <c r="C32" s="32" t="s">
        <v>385</v>
      </c>
      <c r="D32" s="32">
        <v>1</v>
      </c>
      <c r="E32" s="32">
        <v>1</v>
      </c>
      <c r="F32" s="32">
        <v>1</v>
      </c>
      <c r="G32" s="32">
        <v>1</v>
      </c>
      <c r="H32" s="31">
        <f t="shared" si="0"/>
        <v>4</v>
      </c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 t="s">
        <v>161</v>
      </c>
      <c r="B33" s="32" t="s">
        <v>506</v>
      </c>
      <c r="C33" s="32" t="s">
        <v>383</v>
      </c>
      <c r="D33" s="39"/>
      <c r="E33" s="39"/>
      <c r="F33" s="39"/>
      <c r="G33" s="32"/>
      <c r="H33" s="31">
        <f t="shared" si="0"/>
        <v>0</v>
      </c>
      <c r="I33" s="8"/>
      <c r="J33" s="8">
        <f>+Tabla132456[[#This Row],[CANTIDAD TOTAL]]*Tabla132456[[#This Row],[PRECIO UNITARIO ESTIMADO]]</f>
        <v>0</v>
      </c>
      <c r="K33" s="8">
        <f>SUM(J33:J34)</f>
        <v>0</v>
      </c>
      <c r="L33" s="6" t="s">
        <v>17</v>
      </c>
      <c r="M33" s="6" t="s">
        <v>379</v>
      </c>
      <c r="N33" s="8"/>
      <c r="O33" s="6"/>
      <c r="T33" s="4" t="s">
        <v>48</v>
      </c>
      <c r="W33" s="11"/>
    </row>
    <row r="34" spans="1:23" ht="18.75">
      <c r="A34" s="6"/>
      <c r="B34" s="32" t="s">
        <v>525</v>
      </c>
      <c r="C34" s="32" t="s">
        <v>383</v>
      </c>
      <c r="D34" s="32">
        <v>0.5</v>
      </c>
      <c r="E34" s="32">
        <v>0.5</v>
      </c>
      <c r="F34" s="32">
        <v>0.5</v>
      </c>
      <c r="G34" s="32">
        <v>0.5</v>
      </c>
      <c r="H34" s="31">
        <f t="shared" si="0"/>
        <v>2</v>
      </c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32" t="s">
        <v>541</v>
      </c>
      <c r="C35" s="32" t="s">
        <v>534</v>
      </c>
      <c r="D35" s="32">
        <v>6</v>
      </c>
      <c r="E35" s="32">
        <v>6</v>
      </c>
      <c r="F35" s="32">
        <v>6</v>
      </c>
      <c r="G35" s="32">
        <v>6</v>
      </c>
      <c r="H35" s="31">
        <f t="shared" si="0"/>
        <v>24</v>
      </c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32" t="s">
        <v>536</v>
      </c>
      <c r="C36" s="32" t="s">
        <v>534</v>
      </c>
      <c r="D36" s="32"/>
      <c r="E36" s="32"/>
      <c r="F36" s="32"/>
      <c r="G36" s="32"/>
      <c r="H36" s="31">
        <f t="shared" si="0"/>
        <v>0</v>
      </c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32" t="s">
        <v>522</v>
      </c>
      <c r="C37" s="32" t="s">
        <v>385</v>
      </c>
      <c r="D37" s="32">
        <v>2</v>
      </c>
      <c r="E37" s="32">
        <v>2</v>
      </c>
      <c r="F37" s="32">
        <v>1</v>
      </c>
      <c r="G37" s="32">
        <v>1</v>
      </c>
      <c r="H37" s="31">
        <f t="shared" si="0"/>
        <v>6</v>
      </c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32" t="s">
        <v>515</v>
      </c>
      <c r="C38" s="32" t="s">
        <v>385</v>
      </c>
      <c r="D38" s="32">
        <v>2</v>
      </c>
      <c r="E38" s="32">
        <v>2</v>
      </c>
      <c r="F38" s="32">
        <v>1</v>
      </c>
      <c r="G38" s="32">
        <v>1</v>
      </c>
      <c r="H38" s="31">
        <f t="shared" si="0"/>
        <v>6</v>
      </c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32" t="s">
        <v>532</v>
      </c>
      <c r="C39" s="32" t="s">
        <v>385</v>
      </c>
      <c r="D39" s="32">
        <v>50</v>
      </c>
      <c r="E39" s="32">
        <v>50</v>
      </c>
      <c r="F39" s="32">
        <v>25</v>
      </c>
      <c r="G39" s="32">
        <v>25</v>
      </c>
      <c r="H39" s="31">
        <f t="shared" si="0"/>
        <v>150</v>
      </c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32" t="s">
        <v>512</v>
      </c>
      <c r="C40" s="32" t="s">
        <v>385</v>
      </c>
      <c r="D40" s="32">
        <v>50</v>
      </c>
      <c r="E40" s="32">
        <v>50</v>
      </c>
      <c r="F40" s="32">
        <v>50</v>
      </c>
      <c r="G40" s="32">
        <v>50</v>
      </c>
      <c r="H40" s="31">
        <f t="shared" si="0"/>
        <v>200</v>
      </c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32" t="s">
        <v>513</v>
      </c>
      <c r="C41" s="32" t="s">
        <v>385</v>
      </c>
      <c r="D41" s="32">
        <v>14</v>
      </c>
      <c r="E41" s="32">
        <v>12</v>
      </c>
      <c r="F41" s="32">
        <v>12</v>
      </c>
      <c r="G41" s="32">
        <v>12</v>
      </c>
      <c r="H41" s="31">
        <f t="shared" si="0"/>
        <v>50</v>
      </c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32" t="s">
        <v>523</v>
      </c>
      <c r="C42" s="32" t="s">
        <v>385</v>
      </c>
      <c r="D42" s="32">
        <v>50</v>
      </c>
      <c r="E42" s="32">
        <v>50</v>
      </c>
      <c r="F42" s="32">
        <v>50</v>
      </c>
      <c r="G42" s="32">
        <v>50</v>
      </c>
      <c r="H42" s="31">
        <f t="shared" si="0"/>
        <v>200</v>
      </c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32" t="s">
        <v>528</v>
      </c>
      <c r="C43" s="32" t="s">
        <v>529</v>
      </c>
      <c r="D43" s="32">
        <v>5</v>
      </c>
      <c r="E43" s="32">
        <v>5</v>
      </c>
      <c r="F43" s="32">
        <v>5</v>
      </c>
      <c r="G43" s="32">
        <v>5</v>
      </c>
      <c r="H43" s="31">
        <f t="shared" si="0"/>
        <v>20</v>
      </c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32" t="s">
        <v>535</v>
      </c>
      <c r="C44" s="32" t="s">
        <v>534</v>
      </c>
      <c r="D44" s="40"/>
      <c r="E44" s="32"/>
      <c r="F44" s="32"/>
      <c r="G44" s="32"/>
      <c r="H44" s="31"/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29"/>
      <c r="C45" s="32"/>
      <c r="D45" s="32"/>
      <c r="E45" s="32"/>
      <c r="F45" s="32"/>
      <c r="G45" s="32"/>
      <c r="H45" s="31"/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29"/>
      <c r="C46" s="32"/>
      <c r="D46" s="32"/>
      <c r="E46" s="32"/>
      <c r="F46" s="32"/>
      <c r="G46" s="32"/>
      <c r="H46" s="31"/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29"/>
      <c r="C47" s="32"/>
      <c r="D47" s="32"/>
      <c r="E47" s="32"/>
      <c r="F47" s="32"/>
      <c r="G47" s="32"/>
      <c r="H47" s="31"/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29"/>
      <c r="C48" s="32"/>
      <c r="D48" s="32"/>
      <c r="E48" s="32"/>
      <c r="F48" s="32"/>
      <c r="G48" s="32"/>
      <c r="H48" s="31"/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29"/>
      <c r="C49" s="32"/>
      <c r="D49" s="32"/>
      <c r="E49" s="32"/>
      <c r="F49" s="32"/>
      <c r="G49" s="32"/>
      <c r="H49" s="31"/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29"/>
      <c r="C50" s="32"/>
      <c r="D50" s="32"/>
      <c r="E50" s="32"/>
      <c r="F50" s="32"/>
      <c r="G50" s="32"/>
      <c r="H50" s="31"/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3"/>
      <c r="C51" s="32"/>
      <c r="D51" s="32"/>
      <c r="E51" s="32"/>
      <c r="F51" s="32"/>
      <c r="G51" s="32"/>
      <c r="H51" s="31"/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>
      <c r="A52" s="6"/>
      <c r="B52" s="6"/>
      <c r="C52" s="6"/>
      <c r="D52" s="6"/>
      <c r="E52" s="6"/>
      <c r="F52" s="6"/>
      <c r="G52" s="6"/>
      <c r="H52" s="7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1">+H107*I107</f>
        <v>0</v>
      </c>
      <c r="K107" s="8" t="e">
        <f t="shared" ref="K107:K146" si="2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1"/>
        <v>#REF!</v>
      </c>
      <c r="K109" s="8" t="e">
        <f t="shared" si="2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1"/>
        <v>0</v>
      </c>
      <c r="K111" s="8" t="e">
        <f t="shared" si="2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1"/>
        <v>0</v>
      </c>
      <c r="K112" s="8" t="e">
        <f t="shared" si="2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1"/>
        <v>#REF!</v>
      </c>
      <c r="K120" s="8" t="e">
        <f t="shared" si="2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1"/>
        <v>#REF!</v>
      </c>
      <c r="K121" s="8" t="e">
        <f t="shared" si="2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1"/>
        <v>0</v>
      </c>
      <c r="K122" s="8" t="e">
        <f t="shared" si="2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1"/>
        <v>0</v>
      </c>
      <c r="K123" s="8" t="e">
        <f t="shared" si="2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1"/>
        <v>#REF!</v>
      </c>
      <c r="K126" s="8" t="e">
        <f t="shared" si="2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1"/>
        <v>0</v>
      </c>
      <c r="K128" s="8" t="e">
        <f t="shared" si="2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1"/>
        <v>#REF!</v>
      </c>
      <c r="K131" s="8" t="e">
        <f t="shared" si="2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1"/>
        <v>0</v>
      </c>
      <c r="K133" s="8" t="e">
        <f t="shared" si="2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1"/>
        <v>#REF!</v>
      </c>
      <c r="K138" s="8" t="e">
        <f t="shared" si="2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1"/>
        <v>0</v>
      </c>
      <c r="K140" s="8" t="e">
        <f t="shared" si="2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1"/>
        <v>#REF!</v>
      </c>
      <c r="K145" s="8" t="e">
        <f t="shared" si="2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1"/>
        <v>#REF!</v>
      </c>
      <c r="K146" s="8" t="e">
        <f t="shared" si="2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type="list" allowBlank="1" showInputMessage="1" showErrorMessage="1" promptTitle="PACC" prompt="Seleccione el procedimiento de selección." sqref="L11:L146">
      <formula1>$W$11:$W$17</formula1>
    </dataValidation>
    <dataValidation allowBlank="1" showInputMessage="1" showErrorMessage="1" promptTitle="PACC" prompt="Digite las observaciones que considere." sqref="O11:O146"/>
    <dataValidation allowBlank="1" showInputMessage="1" showErrorMessage="1" promptTitle="PACC" prompt="Digite el valor adquirido." sqref="N11:N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el precio unitario estimado.&#10;" sqref="I11:I146"/>
    <dataValidation allowBlank="1" showInputMessage="1" showErrorMessage="1" promptTitle="PACC" prompt="Digite la cantidad requerida en este período.&#10;" sqref="D107:G146 D14:G14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descripción de la compra o contratación." sqref="B11:B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La cantidad total resultará de la suma de las cantidades requeridas en cada trimestre. " sqref="H11:H146"/>
    <dataValidation allowBlank="1" showInputMessage="1" showErrorMessage="1" promptTitle="PACC" prompt="Este valor se calculará automáticamente, resultado de la multiplicación de la cantidad total por el precio unitario estimado." sqref="J11:J146"/>
  </dataValidations>
  <pageMargins left="0.7" right="0.7" top="0.75" bottom="0.75" header="0.3" footer="0.3"/>
  <drawing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dimension ref="A1:W371"/>
  <sheetViews>
    <sheetView zoomScale="85" zoomScaleNormal="85" workbookViewId="0">
      <selection activeCell="B136" sqref="B136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2" t="s">
        <v>652</v>
      </c>
      <c r="C11" s="32" t="s">
        <v>385</v>
      </c>
      <c r="D11" s="32">
        <v>1</v>
      </c>
      <c r="E11" s="32"/>
      <c r="F11" s="32"/>
      <c r="G11" s="32"/>
      <c r="H11" s="31">
        <f t="shared" ref="H11:H42" si="0">SUM(D11:G11)</f>
        <v>1</v>
      </c>
      <c r="I11" s="8"/>
      <c r="J11" s="8">
        <f>+H11*I11</f>
        <v>0</v>
      </c>
      <c r="K11" s="8">
        <f>SUM(J11:J15)</f>
        <v>0</v>
      </c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2" t="s">
        <v>632</v>
      </c>
      <c r="C12" s="32" t="s">
        <v>385</v>
      </c>
      <c r="D12" s="32">
        <v>1</v>
      </c>
      <c r="E12" s="32"/>
      <c r="F12" s="32"/>
      <c r="G12" s="32"/>
      <c r="H12" s="31">
        <f t="shared" si="0"/>
        <v>1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2" t="s">
        <v>662</v>
      </c>
      <c r="C13" s="32" t="s">
        <v>385</v>
      </c>
      <c r="D13" s="32">
        <v>2</v>
      </c>
      <c r="E13" s="32">
        <v>1</v>
      </c>
      <c r="F13" s="32">
        <v>2</v>
      </c>
      <c r="G13" s="32">
        <v>1</v>
      </c>
      <c r="H13" s="31">
        <f t="shared" si="0"/>
        <v>6</v>
      </c>
      <c r="I13" s="8"/>
      <c r="J13" s="8">
        <f>+H13*I13</f>
        <v>0</v>
      </c>
      <c r="K13" s="8">
        <f>SUM(J13:J17)</f>
        <v>0</v>
      </c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2" t="s">
        <v>661</v>
      </c>
      <c r="C14" s="32" t="s">
        <v>385</v>
      </c>
      <c r="D14" s="32">
        <v>1</v>
      </c>
      <c r="E14" s="32">
        <v>1</v>
      </c>
      <c r="F14" s="32">
        <v>1</v>
      </c>
      <c r="G14" s="32">
        <v>1</v>
      </c>
      <c r="H14" s="31">
        <f t="shared" si="0"/>
        <v>4</v>
      </c>
      <c r="I14" s="8"/>
      <c r="J14" s="8">
        <f>+H14*I14</f>
        <v>0</v>
      </c>
      <c r="K14" s="8">
        <f>SUM(J14:J18)</f>
        <v>0</v>
      </c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2" t="s">
        <v>659</v>
      </c>
      <c r="C15" s="32" t="s">
        <v>385</v>
      </c>
      <c r="D15" s="32">
        <v>6</v>
      </c>
      <c r="E15" s="32">
        <v>6</v>
      </c>
      <c r="F15" s="32">
        <v>6</v>
      </c>
      <c r="G15" s="32">
        <v>6</v>
      </c>
      <c r="H15" s="31">
        <f t="shared" si="0"/>
        <v>24</v>
      </c>
      <c r="I15" s="8"/>
      <c r="J15" s="8">
        <f>+H15*I15</f>
        <v>0</v>
      </c>
      <c r="K15" s="8">
        <f>SUM(J15:J19)</f>
        <v>0</v>
      </c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2" t="s">
        <v>650</v>
      </c>
      <c r="C16" s="32" t="s">
        <v>385</v>
      </c>
      <c r="D16" s="32">
        <v>1</v>
      </c>
      <c r="E16" s="32"/>
      <c r="F16" s="32">
        <v>1</v>
      </c>
      <c r="G16" s="32"/>
      <c r="H16" s="31">
        <f t="shared" si="0"/>
        <v>2</v>
      </c>
      <c r="I16" s="8"/>
      <c r="J16" s="8">
        <f>+H16*I16</f>
        <v>0</v>
      </c>
      <c r="K16" s="8">
        <f>SUM(J16:J20)</f>
        <v>0</v>
      </c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2" t="s">
        <v>653</v>
      </c>
      <c r="C17" s="32" t="s">
        <v>385</v>
      </c>
      <c r="D17" s="32">
        <v>4</v>
      </c>
      <c r="E17" s="32"/>
      <c r="F17" s="32"/>
      <c r="G17" s="32"/>
      <c r="H17" s="31">
        <f t="shared" si="0"/>
        <v>4</v>
      </c>
      <c r="I17" s="8"/>
      <c r="J17" s="8">
        <f>+H17*I17</f>
        <v>0</v>
      </c>
      <c r="K17" s="8">
        <f>SUM(J17:J21)</f>
        <v>0</v>
      </c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32" t="s">
        <v>641</v>
      </c>
      <c r="C18" s="32" t="s">
        <v>385</v>
      </c>
      <c r="D18" s="32">
        <v>1</v>
      </c>
      <c r="E18" s="32"/>
      <c r="F18" s="32"/>
      <c r="G18" s="32"/>
      <c r="H18" s="31">
        <f t="shared" si="0"/>
        <v>1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32" t="s">
        <v>640</v>
      </c>
      <c r="C19" s="32" t="s">
        <v>385</v>
      </c>
      <c r="D19" s="32">
        <v>1</v>
      </c>
      <c r="E19" s="32"/>
      <c r="F19" s="32"/>
      <c r="G19" s="32"/>
      <c r="H19" s="31">
        <f t="shared" si="0"/>
        <v>1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32" t="s">
        <v>498</v>
      </c>
      <c r="C20" s="32" t="s">
        <v>385</v>
      </c>
      <c r="D20" s="32">
        <v>2</v>
      </c>
      <c r="E20" s="32">
        <v>2</v>
      </c>
      <c r="F20" s="32">
        <v>2</v>
      </c>
      <c r="G20" s="32">
        <v>2</v>
      </c>
      <c r="H20" s="31">
        <f t="shared" si="0"/>
        <v>8</v>
      </c>
      <c r="I20" s="8"/>
      <c r="J20" s="8">
        <f>+H20*I20</f>
        <v>0</v>
      </c>
      <c r="K20" s="8">
        <f>SUM(J20:J24)</f>
        <v>0</v>
      </c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6" t="s">
        <v>627</v>
      </c>
      <c r="C21" s="32" t="s">
        <v>385</v>
      </c>
      <c r="D21" s="32">
        <v>2</v>
      </c>
      <c r="E21" s="32"/>
      <c r="F21" s="32"/>
      <c r="G21" s="32"/>
      <c r="H21" s="31">
        <f t="shared" si="0"/>
        <v>2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6" t="s">
        <v>549</v>
      </c>
      <c r="C22" s="32" t="s">
        <v>385</v>
      </c>
      <c r="D22" s="32">
        <v>3</v>
      </c>
      <c r="E22" s="32">
        <v>3</v>
      </c>
      <c r="F22" s="32">
        <v>3</v>
      </c>
      <c r="G22" s="32">
        <v>3</v>
      </c>
      <c r="H22" s="31">
        <f t="shared" si="0"/>
        <v>12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6" t="s">
        <v>601</v>
      </c>
      <c r="C23" s="32" t="s">
        <v>385</v>
      </c>
      <c r="D23" s="32">
        <v>4</v>
      </c>
      <c r="E23" s="32"/>
      <c r="F23" s="32"/>
      <c r="G23" s="32"/>
      <c r="H23" s="31">
        <f t="shared" si="0"/>
        <v>4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6" t="s">
        <v>555</v>
      </c>
      <c r="C24" s="32" t="s">
        <v>414</v>
      </c>
      <c r="D24" s="32">
        <v>2</v>
      </c>
      <c r="E24" s="32">
        <v>2</v>
      </c>
      <c r="F24" s="32">
        <v>2</v>
      </c>
      <c r="G24" s="32">
        <v>2</v>
      </c>
      <c r="H24" s="31">
        <f t="shared" si="0"/>
        <v>8</v>
      </c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6" t="s">
        <v>556</v>
      </c>
      <c r="C25" s="32" t="s">
        <v>414</v>
      </c>
      <c r="D25" s="32">
        <v>1</v>
      </c>
      <c r="E25" s="32">
        <v>1</v>
      </c>
      <c r="F25" s="32">
        <v>1</v>
      </c>
      <c r="G25" s="32">
        <v>1</v>
      </c>
      <c r="H25" s="31">
        <f t="shared" si="0"/>
        <v>4</v>
      </c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6" t="s">
        <v>594</v>
      </c>
      <c r="C26" s="32" t="s">
        <v>414</v>
      </c>
      <c r="D26" s="32">
        <v>3</v>
      </c>
      <c r="E26" s="32"/>
      <c r="F26" s="32"/>
      <c r="G26" s="32"/>
      <c r="H26" s="31">
        <f t="shared" si="0"/>
        <v>3</v>
      </c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6" t="s">
        <v>550</v>
      </c>
      <c r="C27" s="32" t="s">
        <v>385</v>
      </c>
      <c r="D27" s="32">
        <v>1</v>
      </c>
      <c r="E27" s="32">
        <v>1</v>
      </c>
      <c r="F27" s="32">
        <v>1</v>
      </c>
      <c r="G27" s="32">
        <v>1</v>
      </c>
      <c r="H27" s="31">
        <f t="shared" si="0"/>
        <v>4</v>
      </c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6" t="s">
        <v>545</v>
      </c>
      <c r="C28" s="32" t="s">
        <v>511</v>
      </c>
      <c r="D28" s="32">
        <v>24</v>
      </c>
      <c r="E28" s="32">
        <v>24</v>
      </c>
      <c r="F28" s="32">
        <v>24</v>
      </c>
      <c r="G28" s="32">
        <v>24</v>
      </c>
      <c r="H28" s="31">
        <f t="shared" si="0"/>
        <v>96</v>
      </c>
      <c r="I28" s="8"/>
      <c r="J28" s="8">
        <f>+Tabla1324567[[#This Row],[CANTIDAD TOTAL]]*Tabla1324567[[#This Row],[PRECIO UNITARIO ESTIMADO]]</f>
        <v>0</v>
      </c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32" t="s">
        <v>651</v>
      </c>
      <c r="C29" s="32" t="s">
        <v>385</v>
      </c>
      <c r="D29" s="32">
        <v>1</v>
      </c>
      <c r="E29" s="32"/>
      <c r="F29" s="32">
        <v>1</v>
      </c>
      <c r="G29" s="32"/>
      <c r="H29" s="31">
        <f t="shared" si="0"/>
        <v>2</v>
      </c>
      <c r="I29" s="8"/>
      <c r="J29" s="8">
        <f>+H29*I29</f>
        <v>0</v>
      </c>
      <c r="K29" s="8">
        <f>SUM(J29:J33)</f>
        <v>0</v>
      </c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32" t="s">
        <v>649</v>
      </c>
      <c r="C30" s="32" t="s">
        <v>385</v>
      </c>
      <c r="D30" s="32">
        <v>1</v>
      </c>
      <c r="E30" s="32">
        <v>1</v>
      </c>
      <c r="F30" s="32">
        <v>1</v>
      </c>
      <c r="G30" s="32">
        <v>1</v>
      </c>
      <c r="H30" s="31">
        <f t="shared" si="0"/>
        <v>4</v>
      </c>
      <c r="I30" s="8"/>
      <c r="J30" s="8">
        <f>+H30*I30</f>
        <v>0</v>
      </c>
      <c r="K30" s="8">
        <f>SUM(J30:J34)</f>
        <v>0</v>
      </c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32" t="s">
        <v>655</v>
      </c>
      <c r="C31" s="32" t="s">
        <v>385</v>
      </c>
      <c r="D31" s="32">
        <v>1</v>
      </c>
      <c r="E31" s="32"/>
      <c r="F31" s="32"/>
      <c r="G31" s="32"/>
      <c r="H31" s="31">
        <f t="shared" si="0"/>
        <v>1</v>
      </c>
      <c r="I31" s="8"/>
      <c r="J31" s="8">
        <f>+H31*I31</f>
        <v>0</v>
      </c>
      <c r="K31" s="8">
        <f>SUM(J31:J35)</f>
        <v>0</v>
      </c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6" t="s">
        <v>546</v>
      </c>
      <c r="C32" s="32" t="s">
        <v>547</v>
      </c>
      <c r="D32" s="32">
        <v>15</v>
      </c>
      <c r="E32" s="32">
        <v>15</v>
      </c>
      <c r="F32" s="32">
        <v>15</v>
      </c>
      <c r="G32" s="32">
        <v>15</v>
      </c>
      <c r="H32" s="31">
        <f t="shared" si="0"/>
        <v>60</v>
      </c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6" t="s">
        <v>588</v>
      </c>
      <c r="C33" s="32" t="s">
        <v>414</v>
      </c>
      <c r="D33" s="32">
        <v>4</v>
      </c>
      <c r="E33" s="32"/>
      <c r="F33" s="32"/>
      <c r="G33" s="32"/>
      <c r="H33" s="31">
        <f t="shared" si="0"/>
        <v>4</v>
      </c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6" t="s">
        <v>625</v>
      </c>
      <c r="C34" s="32" t="s">
        <v>385</v>
      </c>
      <c r="D34" s="32">
        <v>3</v>
      </c>
      <c r="E34" s="32"/>
      <c r="F34" s="32"/>
      <c r="G34" s="32"/>
      <c r="H34" s="31">
        <f t="shared" si="0"/>
        <v>3</v>
      </c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32" t="s">
        <v>664</v>
      </c>
      <c r="C35" s="32" t="s">
        <v>385</v>
      </c>
      <c r="D35" s="32">
        <v>5</v>
      </c>
      <c r="E35" s="32"/>
      <c r="F35" s="32"/>
      <c r="G35" s="32"/>
      <c r="H35" s="31">
        <f t="shared" si="0"/>
        <v>5</v>
      </c>
      <c r="I35" s="8"/>
      <c r="J35" s="8">
        <f>+H35*I35</f>
        <v>0</v>
      </c>
      <c r="K35" s="8">
        <f>SUM(J35:J39)</f>
        <v>0</v>
      </c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6" t="s">
        <v>592</v>
      </c>
      <c r="C36" s="32" t="s">
        <v>414</v>
      </c>
      <c r="D36" s="32">
        <v>1</v>
      </c>
      <c r="E36" s="32">
        <v>1</v>
      </c>
      <c r="F36" s="32">
        <v>1</v>
      </c>
      <c r="G36" s="32">
        <v>1</v>
      </c>
      <c r="H36" s="31">
        <f t="shared" si="0"/>
        <v>4</v>
      </c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6" t="s">
        <v>584</v>
      </c>
      <c r="C37" s="32" t="s">
        <v>414</v>
      </c>
      <c r="D37" s="32">
        <v>1</v>
      </c>
      <c r="E37" s="32">
        <v>1</v>
      </c>
      <c r="F37" s="32">
        <v>1</v>
      </c>
      <c r="G37" s="32">
        <v>1</v>
      </c>
      <c r="H37" s="31">
        <f t="shared" si="0"/>
        <v>4</v>
      </c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6" t="s">
        <v>583</v>
      </c>
      <c r="C38" s="32" t="s">
        <v>414</v>
      </c>
      <c r="D38" s="32">
        <v>1</v>
      </c>
      <c r="E38" s="32">
        <v>1</v>
      </c>
      <c r="F38" s="32">
        <v>1</v>
      </c>
      <c r="G38" s="32">
        <v>1</v>
      </c>
      <c r="H38" s="31">
        <f t="shared" si="0"/>
        <v>4</v>
      </c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6" t="s">
        <v>582</v>
      </c>
      <c r="C39" s="32" t="s">
        <v>414</v>
      </c>
      <c r="D39" s="32">
        <v>1</v>
      </c>
      <c r="E39" s="32">
        <v>1</v>
      </c>
      <c r="F39" s="32">
        <v>1</v>
      </c>
      <c r="G39" s="32">
        <v>1</v>
      </c>
      <c r="H39" s="31">
        <f t="shared" si="0"/>
        <v>4</v>
      </c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6" t="s">
        <v>581</v>
      </c>
      <c r="C40" s="32" t="s">
        <v>414</v>
      </c>
      <c r="D40" s="32">
        <v>1</v>
      </c>
      <c r="E40" s="32">
        <v>1</v>
      </c>
      <c r="F40" s="32">
        <v>1</v>
      </c>
      <c r="G40" s="32">
        <v>1</v>
      </c>
      <c r="H40" s="31">
        <f t="shared" si="0"/>
        <v>4</v>
      </c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6" t="s">
        <v>600</v>
      </c>
      <c r="C41" s="32" t="s">
        <v>385</v>
      </c>
      <c r="D41" s="32">
        <v>4</v>
      </c>
      <c r="E41" s="32"/>
      <c r="F41" s="32">
        <v>4</v>
      </c>
      <c r="G41" s="32"/>
      <c r="H41" s="31">
        <f t="shared" si="0"/>
        <v>8</v>
      </c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6" t="s">
        <v>617</v>
      </c>
      <c r="C42" s="32" t="s">
        <v>383</v>
      </c>
      <c r="D42" s="32">
        <v>1</v>
      </c>
      <c r="E42" s="32"/>
      <c r="F42" s="32"/>
      <c r="G42" s="32"/>
      <c r="H42" s="31">
        <f t="shared" si="0"/>
        <v>1</v>
      </c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6" t="s">
        <v>574</v>
      </c>
      <c r="C43" s="32" t="s">
        <v>385</v>
      </c>
      <c r="D43" s="32">
        <v>1</v>
      </c>
      <c r="E43" s="32">
        <v>1</v>
      </c>
      <c r="F43" s="32">
        <v>1</v>
      </c>
      <c r="G43" s="32">
        <v>1</v>
      </c>
      <c r="H43" s="31">
        <f t="shared" ref="H43:H74" si="1">SUM(D43:G43)</f>
        <v>4</v>
      </c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6" t="s">
        <v>603</v>
      </c>
      <c r="C44" s="32" t="s">
        <v>385</v>
      </c>
      <c r="D44" s="32">
        <v>3</v>
      </c>
      <c r="E44" s="32"/>
      <c r="F44" s="32"/>
      <c r="G44" s="32"/>
      <c r="H44" s="31">
        <f t="shared" si="1"/>
        <v>3</v>
      </c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32" t="s">
        <v>631</v>
      </c>
      <c r="C45" s="32" t="s">
        <v>385</v>
      </c>
      <c r="D45" s="32">
        <v>1</v>
      </c>
      <c r="E45" s="32"/>
      <c r="F45" s="32"/>
      <c r="G45" s="32"/>
      <c r="H45" s="31">
        <f t="shared" si="1"/>
        <v>1</v>
      </c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6" t="s">
        <v>562</v>
      </c>
      <c r="C46" s="32" t="s">
        <v>385</v>
      </c>
      <c r="D46" s="32">
        <v>3</v>
      </c>
      <c r="E46" s="32">
        <v>3</v>
      </c>
      <c r="F46" s="32">
        <v>3</v>
      </c>
      <c r="G46" s="32">
        <v>3</v>
      </c>
      <c r="H46" s="31">
        <f t="shared" si="1"/>
        <v>12</v>
      </c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6" t="s">
        <v>561</v>
      </c>
      <c r="C47" s="32" t="s">
        <v>385</v>
      </c>
      <c r="D47" s="32">
        <v>4</v>
      </c>
      <c r="E47" s="32"/>
      <c r="F47" s="32"/>
      <c r="G47" s="32"/>
      <c r="H47" s="31">
        <f t="shared" si="1"/>
        <v>4</v>
      </c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6" t="s">
        <v>565</v>
      </c>
      <c r="C48" s="32" t="s">
        <v>414</v>
      </c>
      <c r="D48" s="32">
        <v>5</v>
      </c>
      <c r="E48" s="32">
        <v>5</v>
      </c>
      <c r="F48" s="32">
        <v>5</v>
      </c>
      <c r="G48" s="32">
        <v>5</v>
      </c>
      <c r="H48" s="31">
        <f t="shared" si="1"/>
        <v>20</v>
      </c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6" t="s">
        <v>564</v>
      </c>
      <c r="C49" s="32" t="s">
        <v>414</v>
      </c>
      <c r="D49" s="32">
        <v>3</v>
      </c>
      <c r="E49" s="32">
        <v>3</v>
      </c>
      <c r="F49" s="32">
        <v>3</v>
      </c>
      <c r="G49" s="32">
        <v>3</v>
      </c>
      <c r="H49" s="31">
        <f t="shared" si="1"/>
        <v>12</v>
      </c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6" t="s">
        <v>563</v>
      </c>
      <c r="C50" s="32" t="s">
        <v>414</v>
      </c>
      <c r="D50" s="32">
        <v>5</v>
      </c>
      <c r="E50" s="32">
        <v>5</v>
      </c>
      <c r="F50" s="32">
        <v>5</v>
      </c>
      <c r="G50" s="32">
        <v>5</v>
      </c>
      <c r="H50" s="31">
        <f t="shared" si="1"/>
        <v>20</v>
      </c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6" t="s">
        <v>593</v>
      </c>
      <c r="C51" s="32" t="s">
        <v>414</v>
      </c>
      <c r="D51" s="32">
        <v>1</v>
      </c>
      <c r="E51" s="32">
        <v>1</v>
      </c>
      <c r="F51" s="32">
        <v>1</v>
      </c>
      <c r="G51" s="32">
        <v>1</v>
      </c>
      <c r="H51" s="31">
        <f t="shared" si="1"/>
        <v>4</v>
      </c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 ht="18.75">
      <c r="A52" s="6"/>
      <c r="B52" s="6" t="s">
        <v>591</v>
      </c>
      <c r="C52" s="32" t="s">
        <v>414</v>
      </c>
      <c r="D52" s="32">
        <v>1</v>
      </c>
      <c r="E52" s="32">
        <v>1</v>
      </c>
      <c r="F52" s="32">
        <v>1</v>
      </c>
      <c r="G52" s="32">
        <v>1</v>
      </c>
      <c r="H52" s="31">
        <f t="shared" si="1"/>
        <v>4</v>
      </c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 ht="18.75">
      <c r="A53" s="6"/>
      <c r="B53" s="32" t="s">
        <v>646</v>
      </c>
      <c r="C53" s="32" t="s">
        <v>385</v>
      </c>
      <c r="D53" s="32">
        <v>1</v>
      </c>
      <c r="E53" s="32">
        <v>1</v>
      </c>
      <c r="F53" s="32">
        <v>1</v>
      </c>
      <c r="G53" s="32">
        <v>1</v>
      </c>
      <c r="H53" s="31">
        <f t="shared" si="1"/>
        <v>4</v>
      </c>
      <c r="I53" s="8"/>
      <c r="J53" s="8">
        <f>+H53*I53</f>
        <v>0</v>
      </c>
      <c r="K53" s="8">
        <f>SUM(J53:J57)</f>
        <v>0</v>
      </c>
      <c r="L53" s="6"/>
      <c r="M53" s="6"/>
      <c r="N53" s="8"/>
      <c r="O53" s="6"/>
      <c r="T53" s="4" t="s">
        <v>68</v>
      </c>
      <c r="W53" s="11"/>
    </row>
    <row r="54" spans="1:23" ht="18.75">
      <c r="A54" s="6" t="s">
        <v>161</v>
      </c>
      <c r="B54" s="6" t="s">
        <v>543</v>
      </c>
      <c r="C54" s="32" t="s">
        <v>544</v>
      </c>
      <c r="D54" s="32">
        <v>503</v>
      </c>
      <c r="E54" s="32">
        <v>600</v>
      </c>
      <c r="F54" s="32">
        <v>695</v>
      </c>
      <c r="G54" s="32">
        <v>590</v>
      </c>
      <c r="H54" s="31">
        <f t="shared" si="1"/>
        <v>2388</v>
      </c>
      <c r="I54" s="8"/>
      <c r="J54" s="8">
        <f>+Tabla1324567[[#This Row],[CANTIDAD TOTAL]]*Tabla1324567[[#This Row],[PRECIO UNITARIO ESTIMADO]]</f>
        <v>0</v>
      </c>
      <c r="K54" s="8">
        <f>SUM(J54:J55)</f>
        <v>0</v>
      </c>
      <c r="L54" s="6" t="s">
        <v>17</v>
      </c>
      <c r="M54" s="6" t="s">
        <v>379</v>
      </c>
      <c r="N54" s="8"/>
      <c r="O54" s="6"/>
      <c r="T54" s="4" t="s">
        <v>69</v>
      </c>
      <c r="W54" s="11"/>
    </row>
    <row r="55" spans="1:23" ht="18.75">
      <c r="A55" s="6"/>
      <c r="B55" s="32" t="s">
        <v>634</v>
      </c>
      <c r="C55" s="32" t="s">
        <v>385</v>
      </c>
      <c r="D55" s="32">
        <v>3</v>
      </c>
      <c r="E55" s="32"/>
      <c r="F55" s="32"/>
      <c r="G55" s="32"/>
      <c r="H55" s="31">
        <f t="shared" si="1"/>
        <v>3</v>
      </c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 ht="18.75">
      <c r="A56" s="6"/>
      <c r="B56" s="6" t="s">
        <v>560</v>
      </c>
      <c r="C56" s="32" t="s">
        <v>385</v>
      </c>
      <c r="D56" s="32">
        <v>3</v>
      </c>
      <c r="E56" s="32">
        <v>3</v>
      </c>
      <c r="F56" s="32">
        <v>3</v>
      </c>
      <c r="G56" s="32">
        <v>3</v>
      </c>
      <c r="H56" s="31">
        <f t="shared" si="1"/>
        <v>12</v>
      </c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 ht="18.75">
      <c r="A57" s="6"/>
      <c r="B57" s="6" t="s">
        <v>548</v>
      </c>
      <c r="C57" s="32" t="s">
        <v>511</v>
      </c>
      <c r="D57" s="32">
        <v>3</v>
      </c>
      <c r="E57" s="32">
        <v>3</v>
      </c>
      <c r="F57" s="32">
        <v>3</v>
      </c>
      <c r="G57" s="32">
        <v>3</v>
      </c>
      <c r="H57" s="31">
        <f t="shared" si="1"/>
        <v>12</v>
      </c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 ht="18.75">
      <c r="A58" s="6"/>
      <c r="B58" s="6" t="s">
        <v>576</v>
      </c>
      <c r="C58" s="32" t="s">
        <v>385</v>
      </c>
      <c r="D58" s="32">
        <v>9</v>
      </c>
      <c r="E58" s="32">
        <v>9</v>
      </c>
      <c r="F58" s="32">
        <v>9</v>
      </c>
      <c r="G58" s="32">
        <v>9</v>
      </c>
      <c r="H58" s="31">
        <f t="shared" si="1"/>
        <v>36</v>
      </c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 ht="18.75">
      <c r="A59" s="6"/>
      <c r="B59" s="6" t="s">
        <v>575</v>
      </c>
      <c r="C59" s="32" t="s">
        <v>385</v>
      </c>
      <c r="D59" s="32">
        <v>1</v>
      </c>
      <c r="E59" s="32">
        <v>1</v>
      </c>
      <c r="F59" s="32">
        <v>1</v>
      </c>
      <c r="G59" s="32">
        <v>1</v>
      </c>
      <c r="H59" s="31">
        <f t="shared" si="1"/>
        <v>4</v>
      </c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 ht="18.75">
      <c r="A60" s="6"/>
      <c r="B60" s="32" t="s">
        <v>645</v>
      </c>
      <c r="C60" s="32" t="s">
        <v>385</v>
      </c>
      <c r="D60" s="32">
        <v>1</v>
      </c>
      <c r="E60" s="32"/>
      <c r="F60" s="32">
        <v>1</v>
      </c>
      <c r="G60" s="32"/>
      <c r="H60" s="31">
        <f t="shared" si="1"/>
        <v>2</v>
      </c>
      <c r="I60" s="8"/>
      <c r="J60" s="8">
        <f>+H60*I60</f>
        <v>0</v>
      </c>
      <c r="K60" s="8">
        <f>SUM(J60:J64)</f>
        <v>0</v>
      </c>
      <c r="L60" s="6"/>
      <c r="M60" s="6"/>
      <c r="N60" s="8"/>
      <c r="O60" s="6"/>
      <c r="T60" s="4" t="s">
        <v>75</v>
      </c>
      <c r="W60" s="11"/>
    </row>
    <row r="61" spans="1:23" ht="18.75">
      <c r="A61" s="6"/>
      <c r="B61" s="6" t="s">
        <v>595</v>
      </c>
      <c r="C61" s="32" t="s">
        <v>414</v>
      </c>
      <c r="D61" s="32">
        <v>3</v>
      </c>
      <c r="E61" s="32">
        <v>1</v>
      </c>
      <c r="F61" s="32">
        <v>2</v>
      </c>
      <c r="G61" s="32">
        <v>1</v>
      </c>
      <c r="H61" s="31">
        <f t="shared" si="1"/>
        <v>7</v>
      </c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 ht="18.75">
      <c r="A62" s="6"/>
      <c r="B62" s="6" t="s">
        <v>585</v>
      </c>
      <c r="C62" s="32" t="s">
        <v>586</v>
      </c>
      <c r="D62" s="32">
        <v>5</v>
      </c>
      <c r="E62" s="32">
        <v>5</v>
      </c>
      <c r="F62" s="32">
        <v>5</v>
      </c>
      <c r="G62" s="32">
        <v>5</v>
      </c>
      <c r="H62" s="31">
        <f t="shared" si="1"/>
        <v>20</v>
      </c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 ht="18.75">
      <c r="A63" s="6"/>
      <c r="B63" s="32" t="s">
        <v>642</v>
      </c>
      <c r="C63" s="32" t="s">
        <v>385</v>
      </c>
      <c r="D63" s="32">
        <v>2</v>
      </c>
      <c r="E63" s="32"/>
      <c r="F63" s="32"/>
      <c r="G63" s="32"/>
      <c r="H63" s="31">
        <f t="shared" si="1"/>
        <v>2</v>
      </c>
      <c r="I63" s="8"/>
      <c r="J63" s="8">
        <f>+H63*I63</f>
        <v>0</v>
      </c>
      <c r="K63" s="8">
        <f>SUM(J63:J67)</f>
        <v>0</v>
      </c>
      <c r="L63" s="6"/>
      <c r="M63" s="6"/>
      <c r="N63" s="8"/>
      <c r="O63" s="6"/>
      <c r="T63" s="4" t="s">
        <v>78</v>
      </c>
      <c r="W63" s="11"/>
    </row>
    <row r="64" spans="1:23" ht="18.75">
      <c r="A64" s="6"/>
      <c r="B64" s="6" t="s">
        <v>624</v>
      </c>
      <c r="C64" s="32" t="s">
        <v>385</v>
      </c>
      <c r="D64" s="32">
        <v>1</v>
      </c>
      <c r="E64" s="32"/>
      <c r="F64" s="32"/>
      <c r="G64" s="32"/>
      <c r="H64" s="31">
        <f t="shared" si="1"/>
        <v>1</v>
      </c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 ht="18.75">
      <c r="A65" s="6"/>
      <c r="B65" s="6" t="s">
        <v>558</v>
      </c>
      <c r="C65" s="32" t="s">
        <v>414</v>
      </c>
      <c r="D65" s="32">
        <v>3</v>
      </c>
      <c r="E65" s="32">
        <v>3</v>
      </c>
      <c r="F65" s="32">
        <v>3</v>
      </c>
      <c r="G65" s="32">
        <v>2</v>
      </c>
      <c r="H65" s="31">
        <f t="shared" si="1"/>
        <v>11</v>
      </c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 ht="18.75">
      <c r="A66" s="6"/>
      <c r="B66" s="6" t="s">
        <v>559</v>
      </c>
      <c r="C66" s="32" t="s">
        <v>414</v>
      </c>
      <c r="D66" s="32">
        <v>6</v>
      </c>
      <c r="E66" s="32">
        <v>6</v>
      </c>
      <c r="F66" s="32">
        <v>6</v>
      </c>
      <c r="G66" s="32">
        <v>6</v>
      </c>
      <c r="H66" s="31">
        <f t="shared" si="1"/>
        <v>24</v>
      </c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 ht="18.75">
      <c r="A67" s="6"/>
      <c r="B67" s="6" t="s">
        <v>577</v>
      </c>
      <c r="C67" s="32" t="s">
        <v>414</v>
      </c>
      <c r="D67" s="32">
        <v>3</v>
      </c>
      <c r="E67" s="32">
        <v>3</v>
      </c>
      <c r="F67" s="32">
        <v>3</v>
      </c>
      <c r="G67" s="32">
        <v>3</v>
      </c>
      <c r="H67" s="31">
        <f t="shared" si="1"/>
        <v>12</v>
      </c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 ht="18.75">
      <c r="A68" s="6"/>
      <c r="B68" s="6" t="s">
        <v>571</v>
      </c>
      <c r="C68" s="32" t="s">
        <v>414</v>
      </c>
      <c r="D68" s="32">
        <v>2</v>
      </c>
      <c r="E68" s="32"/>
      <c r="F68" s="32"/>
      <c r="G68" s="32"/>
      <c r="H68" s="31">
        <f t="shared" si="1"/>
        <v>2</v>
      </c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 ht="18.75">
      <c r="A69" s="6"/>
      <c r="B69" s="6" t="s">
        <v>618</v>
      </c>
      <c r="C69" s="32" t="s">
        <v>414</v>
      </c>
      <c r="D69" s="32">
        <v>1</v>
      </c>
      <c r="E69" s="32"/>
      <c r="F69" s="32"/>
      <c r="G69" s="32"/>
      <c r="H69" s="31">
        <f t="shared" si="1"/>
        <v>1</v>
      </c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 ht="18.75">
      <c r="A70" s="6"/>
      <c r="B70" s="6" t="s">
        <v>579</v>
      </c>
      <c r="C70" s="32" t="s">
        <v>385</v>
      </c>
      <c r="D70" s="32">
        <v>4</v>
      </c>
      <c r="E70" s="32"/>
      <c r="F70" s="32">
        <v>4</v>
      </c>
      <c r="G70" s="32"/>
      <c r="H70" s="31">
        <f t="shared" si="1"/>
        <v>8</v>
      </c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 ht="18.75">
      <c r="A71" s="6"/>
      <c r="B71" s="6" t="s">
        <v>602</v>
      </c>
      <c r="C71" s="32" t="s">
        <v>414</v>
      </c>
      <c r="D71" s="32">
        <v>1</v>
      </c>
      <c r="E71" s="32">
        <v>1</v>
      </c>
      <c r="F71" s="32">
        <v>2</v>
      </c>
      <c r="G71" s="32">
        <v>1</v>
      </c>
      <c r="H71" s="31">
        <f t="shared" si="1"/>
        <v>5</v>
      </c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 ht="18.75">
      <c r="A72" s="6"/>
      <c r="B72" s="6" t="s">
        <v>599</v>
      </c>
      <c r="C72" s="32" t="s">
        <v>385</v>
      </c>
      <c r="D72" s="32">
        <v>2</v>
      </c>
      <c r="E72" s="32"/>
      <c r="F72" s="32"/>
      <c r="G72" s="32"/>
      <c r="H72" s="31">
        <f t="shared" si="1"/>
        <v>2</v>
      </c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 ht="18.75">
      <c r="A73" s="6"/>
      <c r="B73" s="6" t="s">
        <v>604</v>
      </c>
      <c r="C73" s="32" t="s">
        <v>385</v>
      </c>
      <c r="D73" s="32">
        <v>1</v>
      </c>
      <c r="E73" s="32"/>
      <c r="F73" s="32"/>
      <c r="G73" s="32"/>
      <c r="H73" s="31">
        <f t="shared" si="1"/>
        <v>1</v>
      </c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 ht="18.75">
      <c r="A74" s="6"/>
      <c r="B74" s="6" t="s">
        <v>590</v>
      </c>
      <c r="C74" s="32" t="s">
        <v>414</v>
      </c>
      <c r="D74" s="32">
        <v>1</v>
      </c>
      <c r="E74" s="32">
        <v>1</v>
      </c>
      <c r="F74" s="32">
        <v>1</v>
      </c>
      <c r="G74" s="32">
        <v>1</v>
      </c>
      <c r="H74" s="31">
        <f t="shared" si="1"/>
        <v>4</v>
      </c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 ht="18.75">
      <c r="A75" s="6"/>
      <c r="B75" s="6" t="s">
        <v>589</v>
      </c>
      <c r="C75" s="32" t="s">
        <v>414</v>
      </c>
      <c r="D75" s="32">
        <v>3</v>
      </c>
      <c r="E75" s="32">
        <v>3</v>
      </c>
      <c r="F75" s="32">
        <v>3</v>
      </c>
      <c r="G75" s="32">
        <v>3</v>
      </c>
      <c r="H75" s="31">
        <f t="shared" ref="H75:H106" si="2">SUM(D75:G75)</f>
        <v>12</v>
      </c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 ht="18.75">
      <c r="A76" s="6"/>
      <c r="B76" s="6" t="s">
        <v>580</v>
      </c>
      <c r="C76" s="32" t="s">
        <v>383</v>
      </c>
      <c r="D76" s="32">
        <v>1</v>
      </c>
      <c r="E76" s="32"/>
      <c r="F76" s="32">
        <v>1</v>
      </c>
      <c r="G76" s="32"/>
      <c r="H76" s="31">
        <f t="shared" si="2"/>
        <v>2</v>
      </c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 ht="18.75">
      <c r="A77" s="6"/>
      <c r="B77" s="6" t="s">
        <v>557</v>
      </c>
      <c r="C77" s="32" t="s">
        <v>414</v>
      </c>
      <c r="D77" s="32">
        <v>1</v>
      </c>
      <c r="E77" s="32">
        <v>1</v>
      </c>
      <c r="F77" s="32">
        <v>1</v>
      </c>
      <c r="G77" s="32">
        <v>5</v>
      </c>
      <c r="H77" s="31">
        <f t="shared" si="2"/>
        <v>8</v>
      </c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 ht="18.75">
      <c r="A78" s="6"/>
      <c r="B78" s="6" t="s">
        <v>619</v>
      </c>
      <c r="C78" s="32" t="s">
        <v>385</v>
      </c>
      <c r="D78" s="32">
        <v>4</v>
      </c>
      <c r="E78" s="32"/>
      <c r="F78" s="32"/>
      <c r="G78" s="32"/>
      <c r="H78" s="31">
        <f t="shared" si="2"/>
        <v>4</v>
      </c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 ht="18.75">
      <c r="A79" s="6"/>
      <c r="B79" s="6" t="s">
        <v>587</v>
      </c>
      <c r="C79" s="32" t="s">
        <v>385</v>
      </c>
      <c r="D79" s="32">
        <v>3</v>
      </c>
      <c r="E79" s="32">
        <v>3</v>
      </c>
      <c r="F79" s="32">
        <v>3</v>
      </c>
      <c r="G79" s="32">
        <v>3</v>
      </c>
      <c r="H79" s="31">
        <f t="shared" si="2"/>
        <v>12</v>
      </c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 ht="18.75">
      <c r="A80" s="6"/>
      <c r="B80" s="6" t="s">
        <v>596</v>
      </c>
      <c r="C80" s="32" t="s">
        <v>385</v>
      </c>
      <c r="D80" s="32">
        <v>3</v>
      </c>
      <c r="E80" s="32">
        <v>3</v>
      </c>
      <c r="F80" s="32">
        <v>3</v>
      </c>
      <c r="G80" s="32">
        <v>3</v>
      </c>
      <c r="H80" s="31">
        <f t="shared" si="2"/>
        <v>12</v>
      </c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 ht="18.75">
      <c r="A81" s="6"/>
      <c r="B81" s="6" t="s">
        <v>570</v>
      </c>
      <c r="C81" s="32" t="s">
        <v>385</v>
      </c>
      <c r="D81" s="32">
        <v>1</v>
      </c>
      <c r="E81" s="32"/>
      <c r="F81" s="32"/>
      <c r="G81" s="32"/>
      <c r="H81" s="31">
        <f t="shared" si="2"/>
        <v>1</v>
      </c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 ht="18.75">
      <c r="A82" s="6"/>
      <c r="B82" s="32" t="s">
        <v>660</v>
      </c>
      <c r="C82" s="32" t="s">
        <v>385</v>
      </c>
      <c r="D82" s="32">
        <v>1</v>
      </c>
      <c r="E82" s="32">
        <v>1</v>
      </c>
      <c r="F82" s="32">
        <v>1</v>
      </c>
      <c r="G82" s="32">
        <v>1</v>
      </c>
      <c r="H82" s="31">
        <f t="shared" si="2"/>
        <v>4</v>
      </c>
      <c r="I82" s="8"/>
      <c r="J82" s="8">
        <f>+H82*I82</f>
        <v>0</v>
      </c>
      <c r="K82" s="8">
        <f>SUM(J82:J86)</f>
        <v>0</v>
      </c>
      <c r="L82" s="6"/>
      <c r="M82" s="6"/>
      <c r="N82" s="8"/>
      <c r="O82" s="6"/>
      <c r="T82" s="4" t="s">
        <v>97</v>
      </c>
      <c r="W82" s="11"/>
    </row>
    <row r="83" spans="1:23" ht="18.75">
      <c r="A83" s="6"/>
      <c r="B83" s="6" t="s">
        <v>623</v>
      </c>
      <c r="C83" s="32" t="s">
        <v>385</v>
      </c>
      <c r="D83" s="32">
        <v>1</v>
      </c>
      <c r="E83" s="32"/>
      <c r="F83" s="32"/>
      <c r="G83" s="32"/>
      <c r="H83" s="31">
        <f t="shared" si="2"/>
        <v>1</v>
      </c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 ht="18.75">
      <c r="A84" s="6"/>
      <c r="B84" s="32" t="s">
        <v>629</v>
      </c>
      <c r="C84" s="32" t="s">
        <v>385</v>
      </c>
      <c r="D84" s="32">
        <v>1</v>
      </c>
      <c r="E84" s="32"/>
      <c r="F84" s="32"/>
      <c r="G84" s="32"/>
      <c r="H84" s="31">
        <f t="shared" si="2"/>
        <v>1</v>
      </c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 ht="18.75">
      <c r="A85" s="6"/>
      <c r="B85" s="6" t="s">
        <v>573</v>
      </c>
      <c r="C85" s="32" t="s">
        <v>385</v>
      </c>
      <c r="D85" s="32">
        <v>4</v>
      </c>
      <c r="E85" s="32"/>
      <c r="F85" s="32"/>
      <c r="G85" s="32"/>
      <c r="H85" s="31">
        <f t="shared" si="2"/>
        <v>4</v>
      </c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 ht="18.75">
      <c r="A86" s="6"/>
      <c r="B86" s="32" t="s">
        <v>643</v>
      </c>
      <c r="C86" s="32" t="s">
        <v>385</v>
      </c>
      <c r="D86" s="32">
        <v>2</v>
      </c>
      <c r="E86" s="32"/>
      <c r="F86" s="32"/>
      <c r="G86" s="32"/>
      <c r="H86" s="31">
        <f t="shared" si="2"/>
        <v>2</v>
      </c>
      <c r="I86" s="8"/>
      <c r="J86" s="8">
        <f>+H86*I86</f>
        <v>0</v>
      </c>
      <c r="K86" s="8">
        <f>SUM(J86:J90)</f>
        <v>0</v>
      </c>
      <c r="L86" s="6"/>
      <c r="M86" s="6"/>
      <c r="N86" s="8"/>
      <c r="O86" s="6"/>
      <c r="T86" s="4" t="s">
        <v>101</v>
      </c>
      <c r="W86" s="11"/>
    </row>
    <row r="87" spans="1:23" ht="18.75">
      <c r="A87" s="6"/>
      <c r="B87" s="32" t="s">
        <v>658</v>
      </c>
      <c r="C87" s="32" t="s">
        <v>385</v>
      </c>
      <c r="D87" s="32">
        <v>1</v>
      </c>
      <c r="E87" s="32">
        <v>1</v>
      </c>
      <c r="F87" s="32">
        <v>1</v>
      </c>
      <c r="G87" s="32">
        <v>1</v>
      </c>
      <c r="H87" s="31">
        <f t="shared" si="2"/>
        <v>4</v>
      </c>
      <c r="I87" s="8"/>
      <c r="J87" s="8">
        <f>+H87*I87</f>
        <v>0</v>
      </c>
      <c r="K87" s="8">
        <f>SUM(J87:J91)</f>
        <v>0</v>
      </c>
      <c r="L87" s="6"/>
      <c r="M87" s="6"/>
      <c r="N87" s="8"/>
      <c r="O87" s="6"/>
      <c r="T87" s="4" t="s">
        <v>102</v>
      </c>
      <c r="W87" s="11"/>
    </row>
    <row r="88" spans="1:23" ht="18.75">
      <c r="A88" s="6"/>
      <c r="B88" s="32" t="s">
        <v>657</v>
      </c>
      <c r="C88" s="32" t="s">
        <v>385</v>
      </c>
      <c r="D88" s="32">
        <v>1</v>
      </c>
      <c r="E88" s="32">
        <v>1</v>
      </c>
      <c r="F88" s="32">
        <v>1</v>
      </c>
      <c r="G88" s="32">
        <v>1</v>
      </c>
      <c r="H88" s="31">
        <f t="shared" si="2"/>
        <v>4</v>
      </c>
      <c r="I88" s="8"/>
      <c r="J88" s="8">
        <f>+H88*I88</f>
        <v>0</v>
      </c>
      <c r="K88" s="8">
        <f>SUM(J88:J92)</f>
        <v>0</v>
      </c>
      <c r="L88" s="6"/>
      <c r="M88" s="6"/>
      <c r="N88" s="8"/>
      <c r="O88" s="6"/>
      <c r="T88" s="4" t="s">
        <v>103</v>
      </c>
      <c r="W88" s="11"/>
    </row>
    <row r="89" spans="1:23" ht="18.75">
      <c r="A89" s="6"/>
      <c r="B89" s="6" t="s">
        <v>626</v>
      </c>
      <c r="C89" s="32" t="s">
        <v>385</v>
      </c>
      <c r="D89" s="32">
        <v>1</v>
      </c>
      <c r="E89" s="32"/>
      <c r="F89" s="32"/>
      <c r="G89" s="32"/>
      <c r="H89" s="31">
        <f t="shared" si="2"/>
        <v>1</v>
      </c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 ht="18.75">
      <c r="A90" s="6"/>
      <c r="B90" s="32" t="s">
        <v>647</v>
      </c>
      <c r="C90" s="32" t="s">
        <v>385</v>
      </c>
      <c r="D90" s="32">
        <v>1</v>
      </c>
      <c r="E90" s="32">
        <v>1</v>
      </c>
      <c r="F90" s="32">
        <v>1</v>
      </c>
      <c r="G90" s="32">
        <v>1</v>
      </c>
      <c r="H90" s="31">
        <f t="shared" si="2"/>
        <v>4</v>
      </c>
      <c r="I90" s="8"/>
      <c r="J90" s="8">
        <f>+H90*I90</f>
        <v>0</v>
      </c>
      <c r="K90" s="8">
        <f>SUM(J90:J94)</f>
        <v>0</v>
      </c>
      <c r="L90" s="6"/>
      <c r="M90" s="6"/>
      <c r="N90" s="8"/>
      <c r="O90" s="6"/>
      <c r="T90" s="4" t="s">
        <v>105</v>
      </c>
      <c r="W90" s="11"/>
    </row>
    <row r="91" spans="1:23" ht="18.75">
      <c r="A91" s="6"/>
      <c r="B91" s="32" t="s">
        <v>654</v>
      </c>
      <c r="C91" s="32" t="s">
        <v>385</v>
      </c>
      <c r="D91" s="32">
        <v>1</v>
      </c>
      <c r="E91" s="32"/>
      <c r="F91" s="32"/>
      <c r="G91" s="32"/>
      <c r="H91" s="31">
        <f t="shared" si="2"/>
        <v>1</v>
      </c>
      <c r="I91" s="8"/>
      <c r="J91" s="8">
        <f>+H91*I91</f>
        <v>0</v>
      </c>
      <c r="K91" s="8">
        <f>SUM(J91:J95)</f>
        <v>0</v>
      </c>
      <c r="L91" s="6"/>
      <c r="M91" s="6"/>
      <c r="N91" s="8"/>
      <c r="O91" s="6"/>
      <c r="T91" s="4" t="s">
        <v>106</v>
      </c>
      <c r="W91" s="11"/>
    </row>
    <row r="92" spans="1:23" ht="18.75">
      <c r="A92" s="6"/>
      <c r="B92" s="32" t="s">
        <v>635</v>
      </c>
      <c r="C92" s="32" t="s">
        <v>385</v>
      </c>
      <c r="D92" s="32">
        <v>1</v>
      </c>
      <c r="E92" s="32"/>
      <c r="F92" s="32"/>
      <c r="G92" s="32"/>
      <c r="H92" s="31">
        <f t="shared" si="2"/>
        <v>1</v>
      </c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 ht="18.75">
      <c r="A93" s="6"/>
      <c r="B93" s="6" t="s">
        <v>613</v>
      </c>
      <c r="C93" s="32" t="s">
        <v>385</v>
      </c>
      <c r="D93" s="32">
        <v>4</v>
      </c>
      <c r="E93" s="32"/>
      <c r="F93" s="32"/>
      <c r="G93" s="32"/>
      <c r="H93" s="31">
        <f t="shared" si="2"/>
        <v>4</v>
      </c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 ht="18.75">
      <c r="A94" s="6"/>
      <c r="B94" s="6" t="s">
        <v>552</v>
      </c>
      <c r="C94" s="32" t="s">
        <v>383</v>
      </c>
      <c r="D94" s="32">
        <v>9</v>
      </c>
      <c r="E94" s="32">
        <v>9</v>
      </c>
      <c r="F94" s="32">
        <v>9</v>
      </c>
      <c r="G94" s="32">
        <v>9</v>
      </c>
      <c r="H94" s="31">
        <f t="shared" si="2"/>
        <v>36</v>
      </c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 ht="18.75">
      <c r="A95" s="6"/>
      <c r="B95" s="6" t="s">
        <v>553</v>
      </c>
      <c r="C95" s="32" t="s">
        <v>383</v>
      </c>
      <c r="D95" s="32">
        <v>9</v>
      </c>
      <c r="E95" s="32">
        <v>9</v>
      </c>
      <c r="F95" s="32">
        <v>9</v>
      </c>
      <c r="G95" s="32">
        <v>9</v>
      </c>
      <c r="H95" s="31">
        <f t="shared" si="2"/>
        <v>36</v>
      </c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 ht="18.75">
      <c r="A96" s="6"/>
      <c r="B96" s="6" t="s">
        <v>551</v>
      </c>
      <c r="C96" s="32" t="s">
        <v>383</v>
      </c>
      <c r="D96" s="32">
        <v>9</v>
      </c>
      <c r="E96" s="32">
        <v>9</v>
      </c>
      <c r="F96" s="32">
        <v>9</v>
      </c>
      <c r="G96" s="32">
        <v>9</v>
      </c>
      <c r="H96" s="31">
        <f t="shared" si="2"/>
        <v>36</v>
      </c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 ht="18.75">
      <c r="A97" s="6"/>
      <c r="B97" s="6" t="s">
        <v>616</v>
      </c>
      <c r="C97" s="32" t="s">
        <v>385</v>
      </c>
      <c r="D97" s="32">
        <v>1</v>
      </c>
      <c r="E97" s="32"/>
      <c r="F97" s="32"/>
      <c r="G97" s="32"/>
      <c r="H97" s="31">
        <f t="shared" si="2"/>
        <v>1</v>
      </c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 ht="18.75">
      <c r="A98" s="6"/>
      <c r="B98" s="6" t="s">
        <v>567</v>
      </c>
      <c r="C98" s="32" t="s">
        <v>383</v>
      </c>
      <c r="D98" s="32">
        <v>1</v>
      </c>
      <c r="E98" s="32">
        <v>1</v>
      </c>
      <c r="F98" s="32">
        <v>1</v>
      </c>
      <c r="G98" s="32">
        <v>1</v>
      </c>
      <c r="H98" s="31">
        <f t="shared" si="2"/>
        <v>4</v>
      </c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 ht="18.75">
      <c r="A99" s="6"/>
      <c r="B99" s="6" t="s">
        <v>597</v>
      </c>
      <c r="C99" s="32" t="s">
        <v>383</v>
      </c>
      <c r="D99" s="32">
        <v>4</v>
      </c>
      <c r="E99" s="32">
        <v>1</v>
      </c>
      <c r="F99" s="32">
        <v>2</v>
      </c>
      <c r="G99" s="32">
        <v>1</v>
      </c>
      <c r="H99" s="31">
        <f t="shared" si="2"/>
        <v>8</v>
      </c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 ht="18.75">
      <c r="A100" s="6"/>
      <c r="B100" s="6" t="s">
        <v>572</v>
      </c>
      <c r="C100" s="32" t="s">
        <v>385</v>
      </c>
      <c r="D100" s="32">
        <v>1</v>
      </c>
      <c r="E100" s="32"/>
      <c r="F100" s="32"/>
      <c r="G100" s="32"/>
      <c r="H100" s="31">
        <f t="shared" si="2"/>
        <v>1</v>
      </c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 ht="18.75">
      <c r="A101" s="6"/>
      <c r="B101" s="6" t="s">
        <v>598</v>
      </c>
      <c r="C101" s="32" t="s">
        <v>385</v>
      </c>
      <c r="D101" s="32">
        <v>1</v>
      </c>
      <c r="E101" s="32">
        <v>1</v>
      </c>
      <c r="F101" s="32">
        <v>1</v>
      </c>
      <c r="G101" s="32"/>
      <c r="H101" s="31">
        <f t="shared" si="2"/>
        <v>3</v>
      </c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 ht="18.75">
      <c r="A102" s="6"/>
      <c r="B102" s="6" t="s">
        <v>620</v>
      </c>
      <c r="C102" s="32" t="s">
        <v>385</v>
      </c>
      <c r="D102" s="32">
        <v>1</v>
      </c>
      <c r="E102" s="32"/>
      <c r="F102" s="32"/>
      <c r="G102" s="32"/>
      <c r="H102" s="31">
        <f t="shared" si="2"/>
        <v>1</v>
      </c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 ht="18.75">
      <c r="A103" s="6"/>
      <c r="B103" s="6" t="s">
        <v>605</v>
      </c>
      <c r="C103" s="32" t="s">
        <v>385</v>
      </c>
      <c r="D103" s="32">
        <v>4</v>
      </c>
      <c r="E103" s="32"/>
      <c r="F103" s="32"/>
      <c r="G103" s="32"/>
      <c r="H103" s="31">
        <f t="shared" si="2"/>
        <v>4</v>
      </c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 ht="18.75">
      <c r="A104" s="6"/>
      <c r="B104" s="6" t="s">
        <v>614</v>
      </c>
      <c r="C104" s="32" t="s">
        <v>385</v>
      </c>
      <c r="D104" s="32">
        <v>4</v>
      </c>
      <c r="E104" s="32"/>
      <c r="F104" s="32"/>
      <c r="G104" s="32"/>
      <c r="H104" s="31">
        <f t="shared" si="2"/>
        <v>4</v>
      </c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 ht="18.75">
      <c r="A105" s="6"/>
      <c r="B105" s="6" t="s">
        <v>622</v>
      </c>
      <c r="C105" s="32" t="s">
        <v>385</v>
      </c>
      <c r="D105" s="32">
        <v>4</v>
      </c>
      <c r="E105" s="32"/>
      <c r="F105" s="32"/>
      <c r="G105" s="32"/>
      <c r="H105" s="31">
        <f t="shared" si="2"/>
        <v>4</v>
      </c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 ht="18.75">
      <c r="A106" s="6"/>
      <c r="B106" s="6" t="s">
        <v>554</v>
      </c>
      <c r="C106" s="32" t="s">
        <v>385</v>
      </c>
      <c r="D106" s="32">
        <v>9</v>
      </c>
      <c r="E106" s="32">
        <v>9</v>
      </c>
      <c r="F106" s="32">
        <v>9</v>
      </c>
      <c r="G106" s="32">
        <v>9</v>
      </c>
      <c r="H106" s="31">
        <f t="shared" si="2"/>
        <v>36</v>
      </c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 ht="18.75">
      <c r="A107" s="6"/>
      <c r="B107" s="6" t="s">
        <v>566</v>
      </c>
      <c r="C107" s="32" t="s">
        <v>385</v>
      </c>
      <c r="D107" s="32">
        <v>18</v>
      </c>
      <c r="E107" s="32">
        <v>18</v>
      </c>
      <c r="F107" s="32">
        <v>18</v>
      </c>
      <c r="G107" s="32">
        <v>18</v>
      </c>
      <c r="H107" s="31">
        <f t="shared" ref="H107:H131" si="3">SUM(D107:G107)</f>
        <v>72</v>
      </c>
      <c r="I107" s="8"/>
      <c r="J107" s="8"/>
      <c r="K107" s="8"/>
      <c r="L107" s="6"/>
      <c r="M107" s="6"/>
      <c r="N107" s="8"/>
      <c r="O107" s="6"/>
      <c r="T107" s="4" t="s">
        <v>122</v>
      </c>
    </row>
    <row r="108" spans="1:23" ht="18.75">
      <c r="A108" s="6"/>
      <c r="B108" s="32" t="s">
        <v>656</v>
      </c>
      <c r="C108" s="32" t="s">
        <v>385</v>
      </c>
      <c r="D108" s="32">
        <v>1</v>
      </c>
      <c r="E108" s="32"/>
      <c r="F108" s="32"/>
      <c r="G108" s="32"/>
      <c r="H108" s="31">
        <f t="shared" si="3"/>
        <v>1</v>
      </c>
      <c r="I108" s="8"/>
      <c r="J108" s="8">
        <f>+H108*I108</f>
        <v>0</v>
      </c>
      <c r="K108" s="8">
        <f>SUM(J108:J112)</f>
        <v>0</v>
      </c>
      <c r="L108" s="6"/>
      <c r="M108" s="6"/>
      <c r="N108" s="8"/>
      <c r="O108" s="6"/>
      <c r="T108" s="4" t="s">
        <v>123</v>
      </c>
    </row>
    <row r="109" spans="1:23" ht="18.75">
      <c r="A109" s="6"/>
      <c r="B109" s="32" t="s">
        <v>644</v>
      </c>
      <c r="C109" s="32" t="s">
        <v>385</v>
      </c>
      <c r="D109" s="32">
        <v>2</v>
      </c>
      <c r="E109" s="32"/>
      <c r="F109" s="32"/>
      <c r="G109" s="32"/>
      <c r="H109" s="31">
        <f t="shared" si="3"/>
        <v>2</v>
      </c>
      <c r="I109" s="8"/>
      <c r="J109" s="8">
        <f>+H109*I109</f>
        <v>0</v>
      </c>
      <c r="K109" s="8">
        <f>SUM(J109:J113)</f>
        <v>0</v>
      </c>
      <c r="L109" s="6"/>
      <c r="M109" s="6"/>
      <c r="N109" s="8"/>
      <c r="O109" s="6"/>
      <c r="T109" s="4" t="s">
        <v>124</v>
      </c>
    </row>
    <row r="110" spans="1:23" ht="18.75">
      <c r="A110" s="6"/>
      <c r="B110" s="6" t="s">
        <v>578</v>
      </c>
      <c r="C110" s="32" t="s">
        <v>385</v>
      </c>
      <c r="D110" s="32">
        <v>4</v>
      </c>
      <c r="E110" s="32"/>
      <c r="F110" s="32"/>
      <c r="G110" s="32"/>
      <c r="H110" s="31">
        <f t="shared" si="3"/>
        <v>4</v>
      </c>
      <c r="I110" s="8"/>
      <c r="J110" s="8"/>
      <c r="K110" s="8"/>
      <c r="L110" s="6"/>
      <c r="M110" s="6"/>
      <c r="N110" s="8"/>
      <c r="O110" s="6"/>
      <c r="T110" s="4" t="s">
        <v>125</v>
      </c>
    </row>
    <row r="111" spans="1:23" ht="18.75">
      <c r="A111" s="6"/>
      <c r="B111" s="6" t="s">
        <v>621</v>
      </c>
      <c r="C111" s="32" t="s">
        <v>385</v>
      </c>
      <c r="D111" s="32">
        <v>10</v>
      </c>
      <c r="E111" s="32"/>
      <c r="F111" s="32"/>
      <c r="G111" s="32"/>
      <c r="H111" s="31">
        <f t="shared" si="3"/>
        <v>10</v>
      </c>
      <c r="I111" s="8"/>
      <c r="J111" s="8"/>
      <c r="K111" s="8"/>
      <c r="L111" s="6"/>
      <c r="M111" s="6"/>
      <c r="N111" s="8"/>
      <c r="O111" s="6"/>
      <c r="T111" s="4" t="s">
        <v>126</v>
      </c>
    </row>
    <row r="112" spans="1:23" ht="18.75">
      <c r="A112" s="6"/>
      <c r="B112" s="6" t="s">
        <v>606</v>
      </c>
      <c r="C112" s="32" t="s">
        <v>385</v>
      </c>
      <c r="D112" s="32">
        <v>4</v>
      </c>
      <c r="E112" s="32"/>
      <c r="F112" s="32"/>
      <c r="G112" s="32"/>
      <c r="H112" s="31">
        <f t="shared" si="3"/>
        <v>4</v>
      </c>
      <c r="I112" s="8"/>
      <c r="J112" s="8"/>
      <c r="K112" s="8"/>
      <c r="L112" s="6"/>
      <c r="M112" s="6"/>
      <c r="N112" s="8"/>
      <c r="O112" s="6"/>
      <c r="T112" s="4" t="s">
        <v>127</v>
      </c>
    </row>
    <row r="113" spans="1:20" ht="18.75">
      <c r="A113" s="6"/>
      <c r="B113" s="6" t="s">
        <v>607</v>
      </c>
      <c r="C113" s="32" t="s">
        <v>385</v>
      </c>
      <c r="D113" s="32">
        <v>1</v>
      </c>
      <c r="E113" s="32"/>
      <c r="F113" s="32"/>
      <c r="G113" s="32"/>
      <c r="H113" s="31">
        <f t="shared" si="3"/>
        <v>1</v>
      </c>
      <c r="I113" s="8"/>
      <c r="J113" s="8"/>
      <c r="K113" s="8"/>
      <c r="L113" s="6"/>
      <c r="M113" s="6"/>
      <c r="N113" s="8"/>
      <c r="O113" s="6"/>
      <c r="T113" s="4" t="s">
        <v>128</v>
      </c>
    </row>
    <row r="114" spans="1:20" ht="18.75">
      <c r="A114" s="6"/>
      <c r="B114" s="32" t="s">
        <v>633</v>
      </c>
      <c r="C114" s="32" t="s">
        <v>385</v>
      </c>
      <c r="D114" s="32">
        <v>1</v>
      </c>
      <c r="E114" s="32"/>
      <c r="F114" s="32"/>
      <c r="G114" s="32"/>
      <c r="H114" s="31">
        <f t="shared" si="3"/>
        <v>1</v>
      </c>
      <c r="I114" s="8"/>
      <c r="J114" s="8"/>
      <c r="K114" s="8"/>
      <c r="L114" s="6"/>
      <c r="M114" s="6"/>
      <c r="N114" s="8"/>
      <c r="O114" s="6"/>
      <c r="T114" s="4" t="s">
        <v>129</v>
      </c>
    </row>
    <row r="115" spans="1:20" ht="18.75">
      <c r="A115" s="6"/>
      <c r="B115" s="6" t="s">
        <v>608</v>
      </c>
      <c r="C115" s="32" t="s">
        <v>414</v>
      </c>
      <c r="D115" s="32">
        <v>4</v>
      </c>
      <c r="E115" s="32"/>
      <c r="F115" s="32"/>
      <c r="G115" s="32"/>
      <c r="H115" s="31">
        <f t="shared" si="3"/>
        <v>4</v>
      </c>
      <c r="I115" s="8"/>
      <c r="J115" s="8"/>
      <c r="K115" s="8"/>
      <c r="L115" s="6"/>
      <c r="M115" s="6"/>
      <c r="N115" s="8"/>
      <c r="O115" s="6"/>
      <c r="T115" s="4" t="s">
        <v>130</v>
      </c>
    </row>
    <row r="116" spans="1:20" ht="18.75">
      <c r="A116" s="6"/>
      <c r="B116" s="6" t="s">
        <v>615</v>
      </c>
      <c r="C116" s="32" t="s">
        <v>414</v>
      </c>
      <c r="D116" s="32">
        <v>4</v>
      </c>
      <c r="E116" s="32"/>
      <c r="F116" s="32"/>
      <c r="G116" s="32"/>
      <c r="H116" s="31">
        <f t="shared" si="3"/>
        <v>4</v>
      </c>
      <c r="I116" s="8"/>
      <c r="J116" s="8"/>
      <c r="K116" s="8"/>
      <c r="L116" s="6"/>
      <c r="M116" s="6"/>
      <c r="N116" s="8"/>
      <c r="O116" s="6"/>
      <c r="T116" s="4" t="s">
        <v>131</v>
      </c>
    </row>
    <row r="117" spans="1:20" ht="18.75">
      <c r="A117" s="6"/>
      <c r="B117" s="6" t="s">
        <v>628</v>
      </c>
      <c r="C117" s="32" t="s">
        <v>385</v>
      </c>
      <c r="D117" s="32">
        <v>1</v>
      </c>
      <c r="E117" s="32"/>
      <c r="F117" s="32"/>
      <c r="G117" s="32"/>
      <c r="H117" s="31">
        <f t="shared" si="3"/>
        <v>1</v>
      </c>
      <c r="I117" s="8"/>
      <c r="J117" s="8"/>
      <c r="K117" s="8"/>
      <c r="L117" s="6"/>
      <c r="M117" s="6"/>
      <c r="N117" s="8"/>
      <c r="O117" s="6"/>
      <c r="T117" s="4" t="s">
        <v>132</v>
      </c>
    </row>
    <row r="118" spans="1:20" ht="18.75">
      <c r="A118" s="6"/>
      <c r="B118" s="6" t="s">
        <v>609</v>
      </c>
      <c r="C118" s="32" t="s">
        <v>414</v>
      </c>
      <c r="D118" s="32">
        <v>3</v>
      </c>
      <c r="E118" s="32">
        <v>3</v>
      </c>
      <c r="F118" s="32">
        <v>3</v>
      </c>
      <c r="G118" s="32">
        <v>3</v>
      </c>
      <c r="H118" s="31">
        <f t="shared" si="3"/>
        <v>12</v>
      </c>
      <c r="I118" s="8"/>
      <c r="J118" s="8"/>
      <c r="K118" s="8"/>
      <c r="L118" s="6"/>
      <c r="M118" s="6"/>
      <c r="N118" s="8"/>
      <c r="O118" s="6"/>
      <c r="T118" s="4" t="s">
        <v>133</v>
      </c>
    </row>
    <row r="119" spans="1:20" ht="18.75">
      <c r="A119" s="6"/>
      <c r="B119" s="6" t="s">
        <v>612</v>
      </c>
      <c r="C119" s="32" t="s">
        <v>414</v>
      </c>
      <c r="D119" s="32">
        <v>1</v>
      </c>
      <c r="E119" s="32">
        <v>2</v>
      </c>
      <c r="F119" s="32">
        <v>2</v>
      </c>
      <c r="G119" s="32">
        <v>1</v>
      </c>
      <c r="H119" s="31">
        <f t="shared" si="3"/>
        <v>6</v>
      </c>
      <c r="I119" s="8"/>
      <c r="J119" s="8"/>
      <c r="K119" s="8"/>
      <c r="L119" s="6"/>
      <c r="M119" s="6"/>
      <c r="N119" s="8"/>
      <c r="O119" s="6"/>
      <c r="T119" s="4" t="s">
        <v>134</v>
      </c>
    </row>
    <row r="120" spans="1:20" ht="18.75">
      <c r="A120" s="6"/>
      <c r="B120" s="6" t="s">
        <v>568</v>
      </c>
      <c r="C120" s="32" t="s">
        <v>414</v>
      </c>
      <c r="D120" s="32">
        <v>3</v>
      </c>
      <c r="E120" s="32">
        <v>3</v>
      </c>
      <c r="F120" s="32">
        <v>3</v>
      </c>
      <c r="G120" s="32">
        <v>3</v>
      </c>
      <c r="H120" s="31">
        <f t="shared" si="3"/>
        <v>12</v>
      </c>
      <c r="I120" s="8"/>
      <c r="J120" s="8"/>
      <c r="K120" s="8"/>
      <c r="L120" s="6"/>
      <c r="M120" s="6"/>
      <c r="N120" s="8"/>
      <c r="O120" s="6"/>
      <c r="T120" s="4" t="s">
        <v>135</v>
      </c>
    </row>
    <row r="121" spans="1:20" ht="18.75">
      <c r="A121" s="6"/>
      <c r="B121" s="6" t="s">
        <v>569</v>
      </c>
      <c r="C121" s="32" t="s">
        <v>414</v>
      </c>
      <c r="D121" s="32">
        <v>3</v>
      </c>
      <c r="E121" s="32">
        <v>3</v>
      </c>
      <c r="F121" s="32">
        <v>3</v>
      </c>
      <c r="G121" s="32">
        <v>3</v>
      </c>
      <c r="H121" s="31">
        <f t="shared" si="3"/>
        <v>12</v>
      </c>
      <c r="I121" s="8"/>
      <c r="J121" s="8"/>
      <c r="K121" s="8"/>
      <c r="L121" s="6"/>
      <c r="M121" s="6"/>
      <c r="N121" s="8"/>
      <c r="O121" s="6"/>
      <c r="T121" s="4" t="s">
        <v>136</v>
      </c>
    </row>
    <row r="122" spans="1:20" ht="18.75">
      <c r="A122" s="6"/>
      <c r="B122" s="32" t="s">
        <v>477</v>
      </c>
      <c r="C122" s="32" t="s">
        <v>385</v>
      </c>
      <c r="D122" s="32">
        <v>1</v>
      </c>
      <c r="E122" s="32"/>
      <c r="F122" s="32">
        <v>1</v>
      </c>
      <c r="G122" s="32"/>
      <c r="H122" s="31">
        <f t="shared" si="3"/>
        <v>2</v>
      </c>
      <c r="I122" s="8"/>
      <c r="J122" s="8">
        <f>+H122*I122</f>
        <v>0</v>
      </c>
      <c r="K122" s="8">
        <f>SUM(J122:J126)</f>
        <v>0</v>
      </c>
      <c r="L122" s="6"/>
      <c r="M122" s="6"/>
      <c r="N122" s="8"/>
      <c r="O122" s="6"/>
      <c r="T122" s="4" t="s">
        <v>137</v>
      </c>
    </row>
    <row r="123" spans="1:20" ht="18.75">
      <c r="A123" s="6"/>
      <c r="B123" s="32" t="s">
        <v>637</v>
      </c>
      <c r="C123" s="32" t="s">
        <v>385</v>
      </c>
      <c r="D123" s="32">
        <v>1</v>
      </c>
      <c r="E123" s="32"/>
      <c r="F123" s="32"/>
      <c r="G123" s="32"/>
      <c r="H123" s="31">
        <f t="shared" si="3"/>
        <v>1</v>
      </c>
      <c r="I123" s="8"/>
      <c r="J123" s="8"/>
      <c r="K123" s="8"/>
      <c r="L123" s="6"/>
      <c r="M123" s="6"/>
      <c r="N123" s="8"/>
      <c r="O123" s="6"/>
      <c r="T123" s="4" t="s">
        <v>138</v>
      </c>
    </row>
    <row r="124" spans="1:20" ht="18.75">
      <c r="A124" s="6"/>
      <c r="B124" s="32" t="s">
        <v>636</v>
      </c>
      <c r="C124" s="32" t="s">
        <v>385</v>
      </c>
      <c r="D124" s="32">
        <v>1</v>
      </c>
      <c r="E124" s="32"/>
      <c r="F124" s="32"/>
      <c r="G124" s="32"/>
      <c r="H124" s="31">
        <f t="shared" si="3"/>
        <v>1</v>
      </c>
      <c r="I124" s="8"/>
      <c r="J124" s="8"/>
      <c r="K124" s="8"/>
      <c r="L124" s="6"/>
      <c r="M124" s="6"/>
      <c r="N124" s="8"/>
      <c r="O124" s="6"/>
      <c r="T124" s="4" t="s">
        <v>139</v>
      </c>
    </row>
    <row r="125" spans="1:20" ht="18.75">
      <c r="A125" s="6"/>
      <c r="B125" s="6" t="s">
        <v>610</v>
      </c>
      <c r="C125" s="32" t="s">
        <v>385</v>
      </c>
      <c r="D125" s="32">
        <v>4</v>
      </c>
      <c r="E125" s="32"/>
      <c r="F125" s="32">
        <v>2</v>
      </c>
      <c r="G125" s="32"/>
      <c r="H125" s="31">
        <f t="shared" si="3"/>
        <v>6</v>
      </c>
      <c r="I125" s="8"/>
      <c r="J125" s="8"/>
      <c r="K125" s="8"/>
      <c r="L125" s="6"/>
      <c r="M125" s="6"/>
      <c r="N125" s="8"/>
      <c r="O125" s="6"/>
      <c r="T125" s="4" t="s">
        <v>140</v>
      </c>
    </row>
    <row r="126" spans="1:20" ht="18.75">
      <c r="A126" s="6"/>
      <c r="B126" s="32" t="s">
        <v>648</v>
      </c>
      <c r="C126" s="32" t="s">
        <v>385</v>
      </c>
      <c r="D126" s="32">
        <v>2</v>
      </c>
      <c r="E126" s="32"/>
      <c r="F126" s="32">
        <v>2</v>
      </c>
      <c r="G126" s="32"/>
      <c r="H126" s="31">
        <f t="shared" si="3"/>
        <v>4</v>
      </c>
      <c r="I126" s="8"/>
      <c r="J126" s="8">
        <f>+H126*I126</f>
        <v>0</v>
      </c>
      <c r="K126" s="8">
        <f>SUM(J126:J130)</f>
        <v>0</v>
      </c>
      <c r="L126" s="6"/>
      <c r="M126" s="6"/>
      <c r="N126" s="8"/>
      <c r="O126" s="6"/>
      <c r="T126" s="4" t="s">
        <v>141</v>
      </c>
    </row>
    <row r="127" spans="1:20" ht="18.75">
      <c r="A127" s="6"/>
      <c r="B127" s="6" t="s">
        <v>611</v>
      </c>
      <c r="C127" s="32" t="s">
        <v>385</v>
      </c>
      <c r="D127" s="32">
        <v>1</v>
      </c>
      <c r="E127" s="32">
        <v>1</v>
      </c>
      <c r="F127" s="32">
        <v>1</v>
      </c>
      <c r="G127" s="32">
        <v>1</v>
      </c>
      <c r="H127" s="31">
        <f t="shared" si="3"/>
        <v>4</v>
      </c>
      <c r="I127" s="8"/>
      <c r="J127" s="8"/>
      <c r="K127" s="8"/>
      <c r="L127" s="6"/>
      <c r="M127" s="6"/>
      <c r="N127" s="8"/>
      <c r="O127" s="6"/>
      <c r="T127" s="4" t="s">
        <v>142</v>
      </c>
    </row>
    <row r="128" spans="1:20" ht="18.75">
      <c r="A128" s="6"/>
      <c r="B128" s="32" t="s">
        <v>663</v>
      </c>
      <c r="C128" s="32" t="s">
        <v>385</v>
      </c>
      <c r="D128" s="32">
        <v>10</v>
      </c>
      <c r="E128" s="32"/>
      <c r="F128" s="32"/>
      <c r="G128" s="32"/>
      <c r="H128" s="31">
        <f t="shared" si="3"/>
        <v>10</v>
      </c>
      <c r="I128" s="8"/>
      <c r="J128" s="8">
        <f>+H128*I128</f>
        <v>0</v>
      </c>
      <c r="K128" s="8" t="e">
        <f>SUM(J128:J132)</f>
        <v>#REF!</v>
      </c>
      <c r="L128" s="6"/>
      <c r="M128" s="6"/>
      <c r="N128" s="8"/>
      <c r="O128" s="6"/>
      <c r="T128" s="4" t="s">
        <v>143</v>
      </c>
    </row>
    <row r="129" spans="1:20" ht="18.75">
      <c r="A129" s="6"/>
      <c r="B129" s="32" t="s">
        <v>630</v>
      </c>
      <c r="C129" s="32" t="s">
        <v>385</v>
      </c>
      <c r="D129" s="32">
        <v>1</v>
      </c>
      <c r="E129" s="32"/>
      <c r="F129" s="32"/>
      <c r="G129" s="32"/>
      <c r="H129" s="31">
        <f t="shared" si="3"/>
        <v>1</v>
      </c>
      <c r="I129" s="8"/>
      <c r="J129" s="8"/>
      <c r="K129" s="8"/>
      <c r="L129" s="6"/>
      <c r="M129" s="6"/>
      <c r="N129" s="8"/>
      <c r="O129" s="6"/>
      <c r="T129" s="4" t="s">
        <v>144</v>
      </c>
    </row>
    <row r="130" spans="1:20" ht="18.75">
      <c r="A130" s="6"/>
      <c r="B130" s="32" t="s">
        <v>638</v>
      </c>
      <c r="C130" s="32" t="s">
        <v>385</v>
      </c>
      <c r="D130" s="32">
        <v>2</v>
      </c>
      <c r="E130" s="32"/>
      <c r="F130" s="32"/>
      <c r="G130" s="32"/>
      <c r="H130" s="31">
        <f t="shared" si="3"/>
        <v>2</v>
      </c>
      <c r="I130" s="8"/>
      <c r="J130" s="8"/>
      <c r="K130" s="8"/>
      <c r="L130" s="6"/>
      <c r="M130" s="6"/>
      <c r="N130" s="8"/>
      <c r="O130" s="6"/>
      <c r="T130" s="4" t="s">
        <v>145</v>
      </c>
    </row>
    <row r="131" spans="1:20" ht="18.75">
      <c r="A131" s="6"/>
      <c r="B131" s="32" t="s">
        <v>639</v>
      </c>
      <c r="C131" s="32" t="s">
        <v>385</v>
      </c>
      <c r="D131" s="32">
        <v>1</v>
      </c>
      <c r="E131" s="32"/>
      <c r="F131" s="32"/>
      <c r="G131" s="32"/>
      <c r="H131" s="31">
        <f t="shared" si="3"/>
        <v>1</v>
      </c>
      <c r="I131" s="8"/>
      <c r="J131" s="8"/>
      <c r="K131" s="8"/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ref="J132:J146" si="4">+H132*I132</f>
        <v>#REF!</v>
      </c>
      <c r="K132" s="8" t="e">
        <f t="shared" ref="K132:K146" si="5">SUM(J132:J136)</f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4"/>
        <v>0</v>
      </c>
      <c r="K133" s="8" t="e">
        <f t="shared" si="5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4"/>
        <v>#REF!</v>
      </c>
      <c r="K134" s="8" t="e">
        <f t="shared" si="5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4"/>
        <v>#REF!</v>
      </c>
      <c r="K135" s="8" t="e">
        <f t="shared" si="5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4"/>
        <v>#REF!</v>
      </c>
      <c r="K136" s="8" t="e">
        <f t="shared" si="5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4"/>
        <v>#REF!</v>
      </c>
      <c r="K137" s="8" t="e">
        <f t="shared" si="5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4"/>
        <v>#REF!</v>
      </c>
      <c r="K138" s="8" t="e">
        <f t="shared" si="5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4"/>
        <v>#REF!</v>
      </c>
      <c r="K139" s="8" t="e">
        <f t="shared" si="5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4"/>
        <v>0</v>
      </c>
      <c r="K140" s="8" t="e">
        <f t="shared" si="5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4"/>
        <v>#REF!</v>
      </c>
      <c r="K141" s="8" t="e">
        <f t="shared" si="5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4"/>
        <v>#REF!</v>
      </c>
      <c r="K142" s="8" t="e">
        <f t="shared" si="5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4"/>
        <v>#REF!</v>
      </c>
      <c r="K143" s="8" t="e">
        <f t="shared" si="5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4"/>
        <v>#REF!</v>
      </c>
      <c r="K144" s="8" t="e">
        <f t="shared" si="5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4"/>
        <v>#REF!</v>
      </c>
      <c r="K145" s="8" t="e">
        <f t="shared" si="5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4"/>
        <v>#REF!</v>
      </c>
      <c r="K146" s="8" t="e">
        <f t="shared" si="5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92:G14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W371"/>
  <sheetViews>
    <sheetView topLeftCell="A22" zoomScale="85" zoomScaleNormal="85" workbookViewId="0">
      <selection activeCell="B46" sqref="B46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2" t="s">
        <v>695</v>
      </c>
      <c r="C11" s="32" t="s">
        <v>696</v>
      </c>
      <c r="D11" s="32">
        <v>10</v>
      </c>
      <c r="E11" s="32">
        <v>10</v>
      </c>
      <c r="F11" s="32">
        <v>10</v>
      </c>
      <c r="G11" s="32"/>
      <c r="H11" s="31">
        <f t="shared" ref="H11:H46" si="0">SUM(D11:G11)</f>
        <v>30</v>
      </c>
      <c r="I11" s="8"/>
      <c r="J11" s="8"/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2" t="s">
        <v>498</v>
      </c>
      <c r="C12" s="32" t="s">
        <v>702</v>
      </c>
      <c r="D12" s="32">
        <v>2</v>
      </c>
      <c r="E12" s="32">
        <v>2</v>
      </c>
      <c r="F12" s="32">
        <v>2</v>
      </c>
      <c r="G12" s="32"/>
      <c r="H12" s="31">
        <f t="shared" si="0"/>
        <v>6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2" t="s">
        <v>709</v>
      </c>
      <c r="C13" s="32" t="s">
        <v>679</v>
      </c>
      <c r="D13" s="32">
        <v>2</v>
      </c>
      <c r="E13" s="32"/>
      <c r="F13" s="32"/>
      <c r="G13" s="32"/>
      <c r="H13" s="31">
        <f t="shared" si="0"/>
        <v>2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2" t="s">
        <v>466</v>
      </c>
      <c r="C14" s="32" t="s">
        <v>684</v>
      </c>
      <c r="D14" s="32">
        <v>10</v>
      </c>
      <c r="E14" s="32">
        <v>10</v>
      </c>
      <c r="F14" s="32">
        <v>5</v>
      </c>
      <c r="G14" s="32"/>
      <c r="H14" s="31">
        <f t="shared" si="0"/>
        <v>25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2" t="s">
        <v>415</v>
      </c>
      <c r="C15" s="32" t="s">
        <v>667</v>
      </c>
      <c r="D15" s="32">
        <v>1</v>
      </c>
      <c r="E15" s="32">
        <v>1</v>
      </c>
      <c r="F15" s="32">
        <v>1</v>
      </c>
      <c r="G15" s="32"/>
      <c r="H15" s="31">
        <f t="shared" si="0"/>
        <v>3</v>
      </c>
      <c r="I15" s="8"/>
      <c r="J15" s="8">
        <f>+Tabla1324568[[#This Row],[CANTIDAD TOTAL]]*Tabla1324568[[#This Row],[PRECIO UNITARIO ESTIMADO]]</f>
        <v>0</v>
      </c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2" t="s">
        <v>711</v>
      </c>
      <c r="C16" s="32" t="s">
        <v>679</v>
      </c>
      <c r="D16" s="32">
        <v>1</v>
      </c>
      <c r="E16" s="32"/>
      <c r="F16" s="32">
        <v>1</v>
      </c>
      <c r="G16" s="32"/>
      <c r="H16" s="31">
        <f t="shared" si="0"/>
        <v>2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2" t="s">
        <v>447</v>
      </c>
      <c r="C17" s="32" t="s">
        <v>685</v>
      </c>
      <c r="D17" s="32">
        <v>10</v>
      </c>
      <c r="E17" s="32">
        <v>5</v>
      </c>
      <c r="F17" s="32">
        <v>5</v>
      </c>
      <c r="G17" s="32"/>
      <c r="H17" s="31">
        <f t="shared" si="0"/>
        <v>20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32" t="s">
        <v>707</v>
      </c>
      <c r="C18" s="32" t="s">
        <v>704</v>
      </c>
      <c r="D18" s="32">
        <v>1</v>
      </c>
      <c r="E18" s="32"/>
      <c r="F18" s="32"/>
      <c r="G18" s="32"/>
      <c r="H18" s="31">
        <f t="shared" si="0"/>
        <v>1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32" t="s">
        <v>682</v>
      </c>
      <c r="C19" s="32" t="s">
        <v>679</v>
      </c>
      <c r="D19" s="32">
        <v>1</v>
      </c>
      <c r="E19" s="32">
        <v>1</v>
      </c>
      <c r="F19" s="32"/>
      <c r="G19" s="32"/>
      <c r="H19" s="31">
        <f t="shared" si="0"/>
        <v>2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32" t="s">
        <v>486</v>
      </c>
      <c r="C20" s="32" t="s">
        <v>681</v>
      </c>
      <c r="D20" s="32">
        <v>5</v>
      </c>
      <c r="E20" s="32">
        <v>3</v>
      </c>
      <c r="F20" s="32">
        <v>2</v>
      </c>
      <c r="G20" s="32"/>
      <c r="H20" s="31">
        <f t="shared" si="0"/>
        <v>10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32" t="s">
        <v>470</v>
      </c>
      <c r="C21" s="32" t="s">
        <v>699</v>
      </c>
      <c r="D21" s="32">
        <v>1</v>
      </c>
      <c r="E21" s="32">
        <v>1</v>
      </c>
      <c r="F21" s="32">
        <v>1</v>
      </c>
      <c r="G21" s="32"/>
      <c r="H21" s="31">
        <f t="shared" si="0"/>
        <v>3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32" t="s">
        <v>676</v>
      </c>
      <c r="C22" s="32" t="s">
        <v>669</v>
      </c>
      <c r="D22" s="32">
        <v>2</v>
      </c>
      <c r="E22" s="32">
        <v>2</v>
      </c>
      <c r="F22" s="32">
        <v>2</v>
      </c>
      <c r="G22" s="32"/>
      <c r="H22" s="31">
        <f t="shared" si="0"/>
        <v>6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32" t="s">
        <v>703</v>
      </c>
      <c r="C23" s="32" t="s">
        <v>704</v>
      </c>
      <c r="D23" s="32">
        <v>1</v>
      </c>
      <c r="E23" s="32"/>
      <c r="F23" s="32"/>
      <c r="G23" s="32"/>
      <c r="H23" s="31">
        <f t="shared" si="0"/>
        <v>1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32" t="s">
        <v>670</v>
      </c>
      <c r="C24" s="32" t="s">
        <v>671</v>
      </c>
      <c r="D24" s="32">
        <v>2</v>
      </c>
      <c r="E24" s="32">
        <v>1</v>
      </c>
      <c r="F24" s="32">
        <v>1</v>
      </c>
      <c r="G24" s="32"/>
      <c r="H24" s="31">
        <f t="shared" si="0"/>
        <v>4</v>
      </c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32" t="s">
        <v>690</v>
      </c>
      <c r="C25" s="32" t="s">
        <v>691</v>
      </c>
      <c r="D25" s="32">
        <v>2</v>
      </c>
      <c r="E25" s="32">
        <v>2</v>
      </c>
      <c r="F25" s="32">
        <v>2</v>
      </c>
      <c r="G25" s="32"/>
      <c r="H25" s="31">
        <f t="shared" si="0"/>
        <v>6</v>
      </c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32" t="s">
        <v>530</v>
      </c>
      <c r="C26" s="32" t="s">
        <v>677</v>
      </c>
      <c r="D26" s="32">
        <v>1</v>
      </c>
      <c r="E26" s="32">
        <v>1</v>
      </c>
      <c r="F26" s="32"/>
      <c r="G26" s="32"/>
      <c r="H26" s="31">
        <f t="shared" si="0"/>
        <v>2</v>
      </c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32" t="s">
        <v>678</v>
      </c>
      <c r="C27" s="32" t="s">
        <v>679</v>
      </c>
      <c r="D27" s="32">
        <v>1</v>
      </c>
      <c r="E27" s="32">
        <v>1</v>
      </c>
      <c r="F27" s="32"/>
      <c r="G27" s="32"/>
      <c r="H27" s="31">
        <f t="shared" si="0"/>
        <v>2</v>
      </c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32" t="s">
        <v>458</v>
      </c>
      <c r="C28" s="32" t="s">
        <v>677</v>
      </c>
      <c r="D28" s="32">
        <v>1</v>
      </c>
      <c r="E28" s="32">
        <v>1</v>
      </c>
      <c r="F28" s="32"/>
      <c r="G28" s="32"/>
      <c r="H28" s="31">
        <f t="shared" si="0"/>
        <v>2</v>
      </c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32" t="s">
        <v>697</v>
      </c>
      <c r="C29" s="32" t="s">
        <v>698</v>
      </c>
      <c r="D29" s="32">
        <v>1</v>
      </c>
      <c r="E29" s="32">
        <v>1</v>
      </c>
      <c r="F29" s="32">
        <v>1</v>
      </c>
      <c r="G29" s="32"/>
      <c r="H29" s="31">
        <f t="shared" si="0"/>
        <v>3</v>
      </c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32" t="s">
        <v>688</v>
      </c>
      <c r="C30" s="32" t="s">
        <v>689</v>
      </c>
      <c r="D30" s="32">
        <v>1</v>
      </c>
      <c r="E30" s="32"/>
      <c r="F30" s="32"/>
      <c r="G30" s="32"/>
      <c r="H30" s="31">
        <f t="shared" si="0"/>
        <v>1</v>
      </c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32" t="s">
        <v>700</v>
      </c>
      <c r="C31" s="32" t="s">
        <v>701</v>
      </c>
      <c r="D31" s="32">
        <v>1</v>
      </c>
      <c r="E31" s="32"/>
      <c r="F31" s="32">
        <v>1</v>
      </c>
      <c r="G31" s="32"/>
      <c r="H31" s="31">
        <f t="shared" si="0"/>
        <v>2</v>
      </c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32" t="s">
        <v>710</v>
      </c>
      <c r="C32" s="32" t="s">
        <v>704</v>
      </c>
      <c r="D32" s="32">
        <v>1</v>
      </c>
      <c r="E32" s="32"/>
      <c r="F32" s="32"/>
      <c r="G32" s="32"/>
      <c r="H32" s="31">
        <f t="shared" si="0"/>
        <v>1</v>
      </c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32" t="s">
        <v>668</v>
      </c>
      <c r="C33" s="32" t="s">
        <v>669</v>
      </c>
      <c r="D33" s="32">
        <v>3</v>
      </c>
      <c r="E33" s="32">
        <v>2</v>
      </c>
      <c r="F33" s="32">
        <v>1</v>
      </c>
      <c r="G33" s="32"/>
      <c r="H33" s="31">
        <f t="shared" si="0"/>
        <v>6</v>
      </c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32" t="s">
        <v>647</v>
      </c>
      <c r="C34" s="32" t="s">
        <v>699</v>
      </c>
      <c r="D34" s="32">
        <v>1</v>
      </c>
      <c r="E34" s="32">
        <v>1</v>
      </c>
      <c r="F34" s="32">
        <v>1</v>
      </c>
      <c r="G34" s="32"/>
      <c r="H34" s="31">
        <f t="shared" si="0"/>
        <v>3</v>
      </c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32" t="s">
        <v>705</v>
      </c>
      <c r="C35" s="32" t="s">
        <v>706</v>
      </c>
      <c r="D35" s="32">
        <v>1</v>
      </c>
      <c r="E35" s="32"/>
      <c r="F35" s="32"/>
      <c r="G35" s="32"/>
      <c r="H35" s="31">
        <f t="shared" si="0"/>
        <v>1</v>
      </c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32" t="s">
        <v>692</v>
      </c>
      <c r="C36" s="32" t="s">
        <v>693</v>
      </c>
      <c r="D36" s="32">
        <v>1</v>
      </c>
      <c r="E36" s="32">
        <v>1</v>
      </c>
      <c r="F36" s="32">
        <v>1</v>
      </c>
      <c r="G36" s="32"/>
      <c r="H36" s="31">
        <f t="shared" si="0"/>
        <v>3</v>
      </c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 t="s">
        <v>161</v>
      </c>
      <c r="B37" s="32" t="s">
        <v>665</v>
      </c>
      <c r="C37" s="32" t="s">
        <v>666</v>
      </c>
      <c r="D37" s="32">
        <v>10</v>
      </c>
      <c r="E37" s="32">
        <v>5</v>
      </c>
      <c r="F37" s="32">
        <v>5</v>
      </c>
      <c r="G37" s="32"/>
      <c r="H37" s="31">
        <f t="shared" si="0"/>
        <v>20</v>
      </c>
      <c r="I37" s="8"/>
      <c r="J37" s="8">
        <f>+Tabla1324568[[#This Row],[CANTIDAD TOTAL]]*Tabla1324568[[#This Row],[PRECIO UNITARIO ESTIMADO]]</f>
        <v>0</v>
      </c>
      <c r="K37" s="8">
        <f>SUM(J37:J38)</f>
        <v>0</v>
      </c>
      <c r="L37" s="6" t="s">
        <v>17</v>
      </c>
      <c r="M37" s="6" t="s">
        <v>379</v>
      </c>
      <c r="N37" s="8"/>
      <c r="O37" s="6"/>
      <c r="T37" s="4" t="s">
        <v>52</v>
      </c>
      <c r="W37" s="11"/>
    </row>
    <row r="38" spans="1:23" ht="18.75">
      <c r="A38" s="6"/>
      <c r="B38" s="32" t="s">
        <v>475</v>
      </c>
      <c r="C38" s="32" t="s">
        <v>694</v>
      </c>
      <c r="D38" s="32">
        <v>5</v>
      </c>
      <c r="E38" s="32">
        <v>3</v>
      </c>
      <c r="F38" s="32">
        <v>2</v>
      </c>
      <c r="G38" s="32"/>
      <c r="H38" s="31">
        <f t="shared" si="0"/>
        <v>10</v>
      </c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32" t="s">
        <v>708</v>
      </c>
      <c r="C39" s="32" t="s">
        <v>679</v>
      </c>
      <c r="D39" s="32">
        <v>2</v>
      </c>
      <c r="E39" s="32"/>
      <c r="F39" s="32"/>
      <c r="G39" s="32"/>
      <c r="H39" s="31">
        <f t="shared" si="0"/>
        <v>2</v>
      </c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32" t="s">
        <v>672</v>
      </c>
      <c r="C40" s="32" t="s">
        <v>673</v>
      </c>
      <c r="D40" s="32">
        <v>50</v>
      </c>
      <c r="E40" s="32">
        <v>25</v>
      </c>
      <c r="F40" s="32">
        <v>25</v>
      </c>
      <c r="G40" s="32"/>
      <c r="H40" s="31">
        <f t="shared" si="0"/>
        <v>100</v>
      </c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32" t="s">
        <v>674</v>
      </c>
      <c r="C41" s="32" t="s">
        <v>675</v>
      </c>
      <c r="D41" s="32">
        <v>50</v>
      </c>
      <c r="E41" s="32">
        <v>100</v>
      </c>
      <c r="F41" s="32">
        <v>50</v>
      </c>
      <c r="G41" s="32"/>
      <c r="H41" s="31">
        <f t="shared" si="0"/>
        <v>200</v>
      </c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32" t="s">
        <v>680</v>
      </c>
      <c r="C42" s="32" t="s">
        <v>679</v>
      </c>
      <c r="D42" s="32">
        <v>1</v>
      </c>
      <c r="E42" s="32">
        <v>1</v>
      </c>
      <c r="F42" s="32"/>
      <c r="G42" s="32"/>
      <c r="H42" s="31">
        <f t="shared" si="0"/>
        <v>2</v>
      </c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32" t="s">
        <v>683</v>
      </c>
      <c r="C43" s="32" t="s">
        <v>669</v>
      </c>
      <c r="D43" s="32">
        <v>2</v>
      </c>
      <c r="E43" s="32">
        <v>2</v>
      </c>
      <c r="F43" s="32">
        <v>2</v>
      </c>
      <c r="G43" s="32"/>
      <c r="H43" s="31">
        <f t="shared" si="0"/>
        <v>6</v>
      </c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32" t="s">
        <v>686</v>
      </c>
      <c r="C44" s="32" t="s">
        <v>687</v>
      </c>
      <c r="D44" s="32">
        <v>3</v>
      </c>
      <c r="E44" s="32">
        <v>3</v>
      </c>
      <c r="F44" s="32">
        <v>3</v>
      </c>
      <c r="G44" s="32"/>
      <c r="H44" s="31">
        <f t="shared" si="0"/>
        <v>9</v>
      </c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32"/>
      <c r="C45" s="32"/>
      <c r="D45" s="32"/>
      <c r="E45" s="32"/>
      <c r="F45" s="32"/>
      <c r="G45" s="32"/>
      <c r="H45" s="31">
        <f t="shared" si="0"/>
        <v>0</v>
      </c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32"/>
      <c r="C46" s="32"/>
      <c r="D46" s="32"/>
      <c r="E46" s="32"/>
      <c r="F46" s="32"/>
      <c r="G46" s="32"/>
      <c r="H46" s="31">
        <f t="shared" si="0"/>
        <v>0</v>
      </c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29"/>
      <c r="C47" s="32"/>
      <c r="D47" s="32"/>
      <c r="E47" s="32"/>
      <c r="F47" s="32"/>
      <c r="G47" s="32"/>
      <c r="H47" s="31"/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29"/>
      <c r="C48" s="32"/>
      <c r="D48" s="32"/>
      <c r="E48" s="32"/>
      <c r="F48" s="32"/>
      <c r="G48" s="32"/>
      <c r="H48" s="31"/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29"/>
      <c r="C49" s="32"/>
      <c r="D49" s="32"/>
      <c r="E49" s="32"/>
      <c r="F49" s="32"/>
      <c r="G49" s="32"/>
      <c r="H49" s="31"/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29"/>
      <c r="C50" s="32"/>
      <c r="D50" s="32"/>
      <c r="E50" s="32"/>
      <c r="F50" s="32"/>
      <c r="G50" s="32"/>
      <c r="H50" s="31"/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3"/>
      <c r="C51" s="32"/>
      <c r="D51" s="32"/>
      <c r="E51" s="32"/>
      <c r="F51" s="32"/>
      <c r="G51" s="32"/>
      <c r="H51" s="31"/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>
      <c r="A52" s="6"/>
      <c r="B52" s="6"/>
      <c r="C52" s="6"/>
      <c r="D52" s="6"/>
      <c r="E52" s="6"/>
      <c r="F52" s="6"/>
      <c r="G52" s="6"/>
      <c r="H52" s="7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1">+H107*I107</f>
        <v>0</v>
      </c>
      <c r="K107" s="8" t="e">
        <f t="shared" ref="K107:K146" si="2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1"/>
        <v>#REF!</v>
      </c>
      <c r="K109" s="8" t="e">
        <f t="shared" si="2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1"/>
        <v>0</v>
      </c>
      <c r="K111" s="8" t="e">
        <f t="shared" si="2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1"/>
        <v>0</v>
      </c>
      <c r="K112" s="8" t="e">
        <f t="shared" si="2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1"/>
        <v>#REF!</v>
      </c>
      <c r="K120" s="8" t="e">
        <f t="shared" si="2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1"/>
        <v>#REF!</v>
      </c>
      <c r="K121" s="8" t="e">
        <f t="shared" si="2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1"/>
        <v>0</v>
      </c>
      <c r="K122" s="8" t="e">
        <f t="shared" si="2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1"/>
        <v>0</v>
      </c>
      <c r="K123" s="8" t="e">
        <f t="shared" si="2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1"/>
        <v>#REF!</v>
      </c>
      <c r="K126" s="8" t="e">
        <f t="shared" si="2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1"/>
        <v>0</v>
      </c>
      <c r="K128" s="8" t="e">
        <f t="shared" si="2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1"/>
        <v>#REF!</v>
      </c>
      <c r="K131" s="8" t="e">
        <f t="shared" si="2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1"/>
        <v>0</v>
      </c>
      <c r="K133" s="8" t="e">
        <f t="shared" si="2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1"/>
        <v>#REF!</v>
      </c>
      <c r="K138" s="8" t="e">
        <f t="shared" si="2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1"/>
        <v>0</v>
      </c>
      <c r="K140" s="8" t="e">
        <f t="shared" si="2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1"/>
        <v>#REF!</v>
      </c>
      <c r="K145" s="8" t="e">
        <f t="shared" si="2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1"/>
        <v>#REF!</v>
      </c>
      <c r="K146" s="8" t="e">
        <f t="shared" si="2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07:G146 D14:G14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W371"/>
  <sheetViews>
    <sheetView topLeftCell="A13" workbookViewId="0">
      <selection activeCell="B11" sqref="B11:G24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5" t="s">
        <v>527</v>
      </c>
      <c r="C11" s="35">
        <v>12</v>
      </c>
      <c r="D11" s="35">
        <v>3</v>
      </c>
      <c r="E11" s="35">
        <v>3</v>
      </c>
      <c r="F11" s="35">
        <v>3</v>
      </c>
      <c r="G11" s="35">
        <v>3</v>
      </c>
      <c r="H11" s="34">
        <f t="shared" ref="H11:H24" si="0">SUM(D11:G11)</f>
        <v>12</v>
      </c>
      <c r="I11" s="8"/>
      <c r="J11" s="8"/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5" t="s">
        <v>719</v>
      </c>
      <c r="C12" s="35">
        <v>1</v>
      </c>
      <c r="D12" s="35">
        <v>1</v>
      </c>
      <c r="E12" s="35"/>
      <c r="F12" s="35"/>
      <c r="G12" s="35"/>
      <c r="H12" s="34">
        <f t="shared" si="0"/>
        <v>1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5" t="s">
        <v>715</v>
      </c>
      <c r="C13" s="35">
        <v>2</v>
      </c>
      <c r="D13" s="35"/>
      <c r="E13" s="35">
        <v>1</v>
      </c>
      <c r="F13" s="35"/>
      <c r="G13" s="35">
        <v>1</v>
      </c>
      <c r="H13" s="34">
        <f t="shared" si="0"/>
        <v>2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5" t="s">
        <v>718</v>
      </c>
      <c r="C14" s="35">
        <v>2</v>
      </c>
      <c r="D14" s="35"/>
      <c r="E14" s="35">
        <v>1</v>
      </c>
      <c r="F14" s="35"/>
      <c r="G14" s="35">
        <v>1</v>
      </c>
      <c r="H14" s="34">
        <f t="shared" si="0"/>
        <v>2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5" t="s">
        <v>716</v>
      </c>
      <c r="C15" s="35">
        <v>1</v>
      </c>
      <c r="D15" s="35"/>
      <c r="E15" s="35">
        <v>1</v>
      </c>
      <c r="F15" s="35"/>
      <c r="G15" s="35"/>
      <c r="H15" s="34">
        <f t="shared" si="0"/>
        <v>1</v>
      </c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5" t="s">
        <v>713</v>
      </c>
      <c r="C16" s="35">
        <v>16</v>
      </c>
      <c r="D16" s="35">
        <v>4</v>
      </c>
      <c r="E16" s="35">
        <v>4</v>
      </c>
      <c r="F16" s="35">
        <v>4</v>
      </c>
      <c r="G16" s="35">
        <v>4</v>
      </c>
      <c r="H16" s="34">
        <f t="shared" si="0"/>
        <v>16</v>
      </c>
      <c r="I16" s="8"/>
      <c r="J16" s="8">
        <f>+Tabla1324569[[#This Row],[CANTIDAD TOTAL]]*Tabla1324569[[#This Row],[PRECIO UNITARIO ESTIMADO]]</f>
        <v>0</v>
      </c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5" t="s">
        <v>714</v>
      </c>
      <c r="C17" s="35">
        <v>4</v>
      </c>
      <c r="D17" s="35">
        <v>1</v>
      </c>
      <c r="E17" s="35">
        <v>1</v>
      </c>
      <c r="F17" s="35">
        <v>1</v>
      </c>
      <c r="G17" s="35">
        <v>1</v>
      </c>
      <c r="H17" s="34">
        <f t="shared" si="0"/>
        <v>4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35" t="s">
        <v>717</v>
      </c>
      <c r="C18" s="35">
        <v>2</v>
      </c>
      <c r="D18" s="35"/>
      <c r="E18" s="35">
        <v>1</v>
      </c>
      <c r="F18" s="35"/>
      <c r="G18" s="35">
        <v>1</v>
      </c>
      <c r="H18" s="34">
        <f t="shared" si="0"/>
        <v>2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35" t="s">
        <v>720</v>
      </c>
      <c r="C19" s="35">
        <v>4</v>
      </c>
      <c r="D19" s="35"/>
      <c r="E19" s="35">
        <v>2</v>
      </c>
      <c r="F19" s="35"/>
      <c r="G19" s="35">
        <v>2</v>
      </c>
      <c r="H19" s="34">
        <f t="shared" si="0"/>
        <v>4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 t="s">
        <v>161</v>
      </c>
      <c r="B20" s="35" t="s">
        <v>712</v>
      </c>
      <c r="C20" s="35">
        <v>12</v>
      </c>
      <c r="D20" s="35">
        <v>3</v>
      </c>
      <c r="E20" s="35">
        <v>3</v>
      </c>
      <c r="F20" s="35">
        <v>3</v>
      </c>
      <c r="G20" s="35">
        <v>3</v>
      </c>
      <c r="H20" s="34">
        <f t="shared" si="0"/>
        <v>12</v>
      </c>
      <c r="I20" s="8"/>
      <c r="J20" s="8">
        <f>+Tabla1324569[[#This Row],[CANTIDAD TOTAL]]*Tabla1324569[[#This Row],[PRECIO UNITARIO ESTIMADO]]</f>
        <v>0</v>
      </c>
      <c r="K20" s="8">
        <f>SUM(J20:J21)</f>
        <v>0</v>
      </c>
      <c r="L20" s="6" t="s">
        <v>17</v>
      </c>
      <c r="M20" s="6" t="s">
        <v>379</v>
      </c>
      <c r="N20" s="8"/>
      <c r="O20" s="6"/>
      <c r="T20" s="4" t="s">
        <v>35</v>
      </c>
      <c r="W20" s="11"/>
    </row>
    <row r="21" spans="1:23" ht="18.75">
      <c r="A21" s="6"/>
      <c r="B21" s="35" t="s">
        <v>515</v>
      </c>
      <c r="C21" s="35">
        <v>4</v>
      </c>
      <c r="D21" s="35">
        <v>1</v>
      </c>
      <c r="E21" s="35">
        <v>1</v>
      </c>
      <c r="F21" s="35">
        <v>1</v>
      </c>
      <c r="G21" s="35">
        <v>1</v>
      </c>
      <c r="H21" s="34">
        <f t="shared" si="0"/>
        <v>4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35" t="s">
        <v>722</v>
      </c>
      <c r="C22" s="35">
        <v>2000</v>
      </c>
      <c r="D22" s="35">
        <v>2000</v>
      </c>
      <c r="E22" s="35"/>
      <c r="F22" s="35"/>
      <c r="G22" s="35"/>
      <c r="H22" s="34">
        <f t="shared" si="0"/>
        <v>2000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35" t="s">
        <v>723</v>
      </c>
      <c r="C23" s="35">
        <v>2</v>
      </c>
      <c r="D23" s="35"/>
      <c r="E23" s="35">
        <v>1</v>
      </c>
      <c r="F23" s="35"/>
      <c r="G23" s="35">
        <v>1</v>
      </c>
      <c r="H23" s="34">
        <f t="shared" si="0"/>
        <v>2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35" t="s">
        <v>721</v>
      </c>
      <c r="C24" s="35">
        <v>4</v>
      </c>
      <c r="D24" s="35">
        <v>1</v>
      </c>
      <c r="E24" s="35">
        <v>1</v>
      </c>
      <c r="F24" s="35">
        <v>1</v>
      </c>
      <c r="G24" s="35">
        <v>1</v>
      </c>
      <c r="H24" s="34">
        <f t="shared" si="0"/>
        <v>4</v>
      </c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29"/>
      <c r="C25" s="32"/>
      <c r="D25" s="32"/>
      <c r="E25" s="32"/>
      <c r="F25" s="32"/>
      <c r="G25" s="32"/>
      <c r="H25" s="31"/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29"/>
      <c r="C26" s="32"/>
      <c r="D26" s="32"/>
      <c r="E26" s="32"/>
      <c r="F26" s="32"/>
      <c r="G26" s="32"/>
      <c r="H26" s="31"/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29"/>
      <c r="C27" s="32"/>
      <c r="D27" s="32"/>
      <c r="E27" s="32"/>
      <c r="F27" s="32"/>
      <c r="G27" s="32"/>
      <c r="H27" s="31"/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29"/>
      <c r="C28" s="32"/>
      <c r="D28" s="32"/>
      <c r="E28" s="32"/>
      <c r="F28" s="32"/>
      <c r="G28" s="32"/>
      <c r="H28" s="31"/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29"/>
      <c r="C29" s="32"/>
      <c r="D29" s="32"/>
      <c r="E29" s="32"/>
      <c r="F29" s="32"/>
      <c r="G29" s="32"/>
      <c r="H29" s="31"/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29"/>
      <c r="C30" s="32"/>
      <c r="D30" s="32"/>
      <c r="E30" s="32"/>
      <c r="F30" s="32"/>
      <c r="G30" s="32"/>
      <c r="H30" s="31"/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29"/>
      <c r="C31" s="32"/>
      <c r="D31" s="32"/>
      <c r="E31" s="32"/>
      <c r="F31" s="32"/>
      <c r="G31" s="32"/>
      <c r="H31" s="31"/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29"/>
      <c r="C32" s="32"/>
      <c r="D32" s="32"/>
      <c r="E32" s="32"/>
      <c r="F32" s="32"/>
      <c r="G32" s="32"/>
      <c r="H32" s="31"/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29"/>
      <c r="C33" s="32"/>
      <c r="D33" s="32"/>
      <c r="E33" s="32"/>
      <c r="F33" s="32"/>
      <c r="G33" s="32"/>
      <c r="H33" s="31"/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29"/>
      <c r="C34" s="32"/>
      <c r="D34" s="32"/>
      <c r="E34" s="32"/>
      <c r="F34" s="32"/>
      <c r="G34" s="32"/>
      <c r="H34" s="31"/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29"/>
      <c r="C35" s="32"/>
      <c r="D35" s="32"/>
      <c r="E35" s="32"/>
      <c r="F35" s="32"/>
      <c r="G35" s="32"/>
      <c r="H35" s="31"/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29"/>
      <c r="C36" s="32"/>
      <c r="D36" s="32"/>
      <c r="E36" s="32"/>
      <c r="F36" s="32"/>
      <c r="G36" s="32"/>
      <c r="H36" s="31"/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29"/>
      <c r="C37" s="32"/>
      <c r="D37" s="32"/>
      <c r="E37" s="32"/>
      <c r="F37" s="32"/>
      <c r="G37" s="32"/>
      <c r="H37" s="31"/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29"/>
      <c r="C38" s="32"/>
      <c r="D38" s="32"/>
      <c r="E38" s="32"/>
      <c r="F38" s="32"/>
      <c r="G38" s="32"/>
      <c r="H38" s="31"/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29"/>
      <c r="C39" s="32"/>
      <c r="D39" s="32"/>
      <c r="E39" s="32"/>
      <c r="F39" s="32"/>
      <c r="G39" s="32"/>
      <c r="H39" s="31"/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29"/>
      <c r="C40" s="32"/>
      <c r="D40" s="32"/>
      <c r="E40" s="32"/>
      <c r="F40" s="32"/>
      <c r="G40" s="32"/>
      <c r="H40" s="31"/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29"/>
      <c r="C41" s="32"/>
      <c r="D41" s="32"/>
      <c r="E41" s="32"/>
      <c r="F41" s="32"/>
      <c r="G41" s="32"/>
      <c r="H41" s="31"/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29"/>
      <c r="C42" s="32"/>
      <c r="D42" s="32"/>
      <c r="E42" s="32"/>
      <c r="F42" s="32"/>
      <c r="G42" s="32"/>
      <c r="H42" s="31"/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29"/>
      <c r="C43" s="32"/>
      <c r="D43" s="32"/>
      <c r="E43" s="32"/>
      <c r="F43" s="32"/>
      <c r="G43" s="32"/>
      <c r="H43" s="31"/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29"/>
      <c r="C44" s="32"/>
      <c r="D44" s="32"/>
      <c r="E44" s="32"/>
      <c r="F44" s="32"/>
      <c r="G44" s="32"/>
      <c r="H44" s="31"/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29"/>
      <c r="C45" s="32"/>
      <c r="D45" s="32"/>
      <c r="E45" s="32"/>
      <c r="F45" s="32"/>
      <c r="G45" s="32"/>
      <c r="H45" s="31"/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29"/>
      <c r="C46" s="32"/>
      <c r="D46" s="32"/>
      <c r="E46" s="32"/>
      <c r="F46" s="32"/>
      <c r="G46" s="32"/>
      <c r="H46" s="31"/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29"/>
      <c r="C47" s="32"/>
      <c r="D47" s="32"/>
      <c r="E47" s="32"/>
      <c r="F47" s="32"/>
      <c r="G47" s="32"/>
      <c r="H47" s="31"/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29"/>
      <c r="C48" s="32"/>
      <c r="D48" s="32"/>
      <c r="E48" s="32"/>
      <c r="F48" s="32"/>
      <c r="G48" s="32"/>
      <c r="H48" s="31"/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29"/>
      <c r="C49" s="32"/>
      <c r="D49" s="32"/>
      <c r="E49" s="32"/>
      <c r="F49" s="32"/>
      <c r="G49" s="32"/>
      <c r="H49" s="31"/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29"/>
      <c r="C50" s="32"/>
      <c r="D50" s="32"/>
      <c r="E50" s="32"/>
      <c r="F50" s="32"/>
      <c r="G50" s="32"/>
      <c r="H50" s="31"/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3"/>
      <c r="C51" s="32"/>
      <c r="D51" s="32"/>
      <c r="E51" s="32"/>
      <c r="F51" s="32"/>
      <c r="G51" s="32"/>
      <c r="H51" s="31"/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>
      <c r="A52" s="6"/>
      <c r="B52" s="6"/>
      <c r="C52" s="6"/>
      <c r="D52" s="6"/>
      <c r="E52" s="6"/>
      <c r="F52" s="6"/>
      <c r="G52" s="6"/>
      <c r="H52" s="7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1">+H107*I107</f>
        <v>0</v>
      </c>
      <c r="K107" s="8" t="e">
        <f t="shared" ref="K107:K146" si="2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1"/>
        <v>#REF!</v>
      </c>
      <c r="K109" s="8" t="e">
        <f t="shared" si="2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1"/>
        <v>0</v>
      </c>
      <c r="K111" s="8" t="e">
        <f t="shared" si="2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1"/>
        <v>0</v>
      </c>
      <c r="K112" s="8" t="e">
        <f t="shared" si="2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1"/>
        <v>#REF!</v>
      </c>
      <c r="K120" s="8" t="e">
        <f t="shared" si="2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1"/>
        <v>#REF!</v>
      </c>
      <c r="K121" s="8" t="e">
        <f t="shared" si="2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1"/>
        <v>0</v>
      </c>
      <c r="K122" s="8" t="e">
        <f t="shared" si="2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1"/>
        <v>0</v>
      </c>
      <c r="K123" s="8" t="e">
        <f t="shared" si="2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1"/>
        <v>#REF!</v>
      </c>
      <c r="K126" s="8" t="e">
        <f t="shared" si="2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1"/>
        <v>0</v>
      </c>
      <c r="K128" s="8" t="e">
        <f t="shared" si="2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1"/>
        <v>#REF!</v>
      </c>
      <c r="K131" s="8" t="e">
        <f t="shared" si="2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1"/>
        <v>0</v>
      </c>
      <c r="K133" s="8" t="e">
        <f t="shared" si="2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1"/>
        <v>#REF!</v>
      </c>
      <c r="K138" s="8" t="e">
        <f t="shared" si="2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1"/>
        <v>0</v>
      </c>
      <c r="K140" s="8" t="e">
        <f t="shared" si="2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1"/>
        <v>#REF!</v>
      </c>
      <c r="K145" s="8" t="e">
        <f t="shared" si="2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1"/>
        <v>#REF!</v>
      </c>
      <c r="K146" s="8" t="e">
        <f t="shared" si="2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07:G146 D11:G11 D16:G1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pageSetup paperSize="9" orientation="portrait" verticalDpi="0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W371"/>
  <sheetViews>
    <sheetView topLeftCell="A13" workbookViewId="0">
      <selection activeCell="B11" sqref="B11:G45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2" t="s">
        <v>737</v>
      </c>
      <c r="C11" s="32" t="s">
        <v>511</v>
      </c>
      <c r="D11" s="32">
        <v>3</v>
      </c>
      <c r="E11" s="32">
        <v>0</v>
      </c>
      <c r="F11" s="32">
        <v>0</v>
      </c>
      <c r="G11" s="32">
        <v>0</v>
      </c>
      <c r="H11" s="34">
        <f t="shared" ref="H11:H43" si="0">SUM(D11:G11)</f>
        <v>3</v>
      </c>
      <c r="I11" s="8"/>
      <c r="J11" s="8"/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2" t="s">
        <v>744</v>
      </c>
      <c r="C12" s="32" t="s">
        <v>511</v>
      </c>
      <c r="D12" s="32">
        <v>1</v>
      </c>
      <c r="E12" s="32">
        <v>0</v>
      </c>
      <c r="F12" s="32">
        <v>0</v>
      </c>
      <c r="G12" s="32">
        <v>0</v>
      </c>
      <c r="H12" s="34">
        <f t="shared" si="0"/>
        <v>1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2" t="s">
        <v>448</v>
      </c>
      <c r="C13" s="32" t="s">
        <v>735</v>
      </c>
      <c r="D13" s="32">
        <v>2</v>
      </c>
      <c r="E13" s="32">
        <v>2</v>
      </c>
      <c r="F13" s="32">
        <v>2</v>
      </c>
      <c r="G13" s="32">
        <v>2</v>
      </c>
      <c r="H13" s="34">
        <f t="shared" si="0"/>
        <v>8</v>
      </c>
      <c r="I13" s="8"/>
      <c r="J13" s="8"/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5" t="s">
        <v>384</v>
      </c>
      <c r="C14" s="35" t="s">
        <v>724</v>
      </c>
      <c r="D14" s="35">
        <v>3</v>
      </c>
      <c r="E14" s="35">
        <v>3</v>
      </c>
      <c r="F14" s="35">
        <v>3</v>
      </c>
      <c r="G14" s="35">
        <v>3</v>
      </c>
      <c r="H14" s="34">
        <f t="shared" si="0"/>
        <v>12</v>
      </c>
      <c r="I14" s="8"/>
      <c r="J14" s="8">
        <f>+Tabla13245610[[#This Row],[CANTIDAD TOTAL]]*Tabla13245610[[#This Row],[PRECIO UNITARIO ESTIMADO]]</f>
        <v>0</v>
      </c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2" t="s">
        <v>734</v>
      </c>
      <c r="C15" s="32" t="s">
        <v>511</v>
      </c>
      <c r="D15" s="32">
        <v>7</v>
      </c>
      <c r="E15" s="32">
        <v>7</v>
      </c>
      <c r="F15" s="32">
        <v>7</v>
      </c>
      <c r="G15" s="32">
        <v>7</v>
      </c>
      <c r="H15" s="34">
        <f t="shared" si="0"/>
        <v>28</v>
      </c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2" t="s">
        <v>745</v>
      </c>
      <c r="C16" s="32" t="s">
        <v>511</v>
      </c>
      <c r="D16" s="32">
        <v>700</v>
      </c>
      <c r="E16" s="32">
        <v>700</v>
      </c>
      <c r="F16" s="32">
        <v>700</v>
      </c>
      <c r="G16" s="32">
        <v>700</v>
      </c>
      <c r="H16" s="34">
        <f t="shared" si="0"/>
        <v>2800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2" t="s">
        <v>725</v>
      </c>
      <c r="C17" s="32" t="s">
        <v>511</v>
      </c>
      <c r="D17" s="32">
        <v>1</v>
      </c>
      <c r="E17" s="32">
        <v>1</v>
      </c>
      <c r="F17" s="32">
        <v>1</v>
      </c>
      <c r="G17" s="32">
        <v>1</v>
      </c>
      <c r="H17" s="34">
        <f t="shared" si="0"/>
        <v>4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32" t="s">
        <v>631</v>
      </c>
      <c r="C18" s="32" t="s">
        <v>511</v>
      </c>
      <c r="D18" s="32">
        <v>1</v>
      </c>
      <c r="E18" s="32">
        <v>0</v>
      </c>
      <c r="F18" s="32">
        <v>0</v>
      </c>
      <c r="G18" s="32">
        <v>0</v>
      </c>
      <c r="H18" s="34">
        <f t="shared" si="0"/>
        <v>1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32" t="s">
        <v>741</v>
      </c>
      <c r="C19" s="32" t="s">
        <v>511</v>
      </c>
      <c r="D19" s="32">
        <v>2</v>
      </c>
      <c r="E19" s="32">
        <v>2</v>
      </c>
      <c r="F19" s="32">
        <v>2</v>
      </c>
      <c r="G19" s="32">
        <v>2</v>
      </c>
      <c r="H19" s="34">
        <f t="shared" si="0"/>
        <v>8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32" t="s">
        <v>646</v>
      </c>
      <c r="C20" s="32" t="s">
        <v>511</v>
      </c>
      <c r="D20" s="32">
        <v>2</v>
      </c>
      <c r="E20" s="32">
        <v>2</v>
      </c>
      <c r="F20" s="32">
        <v>2</v>
      </c>
      <c r="G20" s="32">
        <v>2</v>
      </c>
      <c r="H20" s="34">
        <f t="shared" si="0"/>
        <v>8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32" t="s">
        <v>748</v>
      </c>
      <c r="C21" s="32" t="s">
        <v>511</v>
      </c>
      <c r="D21" s="32">
        <v>1</v>
      </c>
      <c r="E21" s="32">
        <v>0</v>
      </c>
      <c r="F21" s="32">
        <v>0</v>
      </c>
      <c r="G21" s="32">
        <v>0</v>
      </c>
      <c r="H21" s="34">
        <f t="shared" si="0"/>
        <v>1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32" t="s">
        <v>752</v>
      </c>
      <c r="C22" s="32" t="s">
        <v>511</v>
      </c>
      <c r="D22" s="32">
        <v>1</v>
      </c>
      <c r="E22" s="32">
        <v>0</v>
      </c>
      <c r="F22" s="32">
        <v>0</v>
      </c>
      <c r="G22" s="32">
        <v>0</v>
      </c>
      <c r="H22" s="34">
        <f t="shared" si="0"/>
        <v>1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32" t="s">
        <v>751</v>
      </c>
      <c r="C23" s="32" t="s">
        <v>511</v>
      </c>
      <c r="D23" s="32">
        <v>1</v>
      </c>
      <c r="E23" s="32">
        <v>0</v>
      </c>
      <c r="F23" s="32">
        <v>0</v>
      </c>
      <c r="G23" s="32">
        <v>0</v>
      </c>
      <c r="H23" s="34">
        <f t="shared" si="0"/>
        <v>1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/>
      <c r="B24" s="32" t="s">
        <v>453</v>
      </c>
      <c r="C24" s="32" t="s">
        <v>511</v>
      </c>
      <c r="D24" s="32">
        <v>2</v>
      </c>
      <c r="E24" s="32">
        <v>2</v>
      </c>
      <c r="F24" s="32">
        <v>2</v>
      </c>
      <c r="G24" s="32">
        <v>2</v>
      </c>
      <c r="H24" s="34">
        <f t="shared" si="0"/>
        <v>8</v>
      </c>
      <c r="I24" s="8"/>
      <c r="J24" s="8"/>
      <c r="K24" s="8"/>
      <c r="L24" s="6"/>
      <c r="M24" s="6"/>
      <c r="N24" s="8"/>
      <c r="O24" s="6"/>
      <c r="T24" s="4" t="s">
        <v>39</v>
      </c>
      <c r="W24" s="11"/>
    </row>
    <row r="25" spans="1:23" ht="18.75">
      <c r="A25" s="6"/>
      <c r="B25" s="32" t="s">
        <v>645</v>
      </c>
      <c r="C25" s="32" t="s">
        <v>511</v>
      </c>
      <c r="D25" s="32">
        <v>1</v>
      </c>
      <c r="E25" s="32">
        <v>0</v>
      </c>
      <c r="F25" s="32">
        <v>0</v>
      </c>
      <c r="G25" s="32">
        <v>0</v>
      </c>
      <c r="H25" s="34">
        <f t="shared" si="0"/>
        <v>1</v>
      </c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32" t="s">
        <v>388</v>
      </c>
      <c r="C26" s="32" t="s">
        <v>724</v>
      </c>
      <c r="D26" s="32">
        <v>1</v>
      </c>
      <c r="E26" s="32">
        <v>1</v>
      </c>
      <c r="F26" s="32">
        <v>1</v>
      </c>
      <c r="G26" s="32">
        <v>1</v>
      </c>
      <c r="H26" s="34">
        <f t="shared" si="0"/>
        <v>4</v>
      </c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32" t="s">
        <v>458</v>
      </c>
      <c r="C27" s="32" t="s">
        <v>518</v>
      </c>
      <c r="D27" s="32">
        <v>2</v>
      </c>
      <c r="E27" s="32">
        <v>2</v>
      </c>
      <c r="F27" s="32">
        <v>2</v>
      </c>
      <c r="G27" s="32">
        <v>2</v>
      </c>
      <c r="H27" s="34">
        <f t="shared" si="0"/>
        <v>8</v>
      </c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32" t="s">
        <v>736</v>
      </c>
      <c r="C28" s="32" t="s">
        <v>383</v>
      </c>
      <c r="D28" s="32">
        <v>2</v>
      </c>
      <c r="E28" s="32">
        <v>2</v>
      </c>
      <c r="F28" s="32">
        <v>2</v>
      </c>
      <c r="G28" s="32">
        <v>2</v>
      </c>
      <c r="H28" s="34">
        <f t="shared" si="0"/>
        <v>8</v>
      </c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32" t="s">
        <v>729</v>
      </c>
      <c r="C29" s="32" t="s">
        <v>383</v>
      </c>
      <c r="D29" s="32">
        <v>3</v>
      </c>
      <c r="E29" s="32">
        <v>3</v>
      </c>
      <c r="F29" s="32">
        <v>3</v>
      </c>
      <c r="G29" s="32">
        <v>3</v>
      </c>
      <c r="H29" s="34">
        <f t="shared" si="0"/>
        <v>12</v>
      </c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32" t="s">
        <v>750</v>
      </c>
      <c r="C30" s="32" t="s">
        <v>511</v>
      </c>
      <c r="D30" s="32">
        <v>1</v>
      </c>
      <c r="E30" s="32">
        <v>0</v>
      </c>
      <c r="F30" s="32">
        <v>0</v>
      </c>
      <c r="G30" s="32">
        <v>0</v>
      </c>
      <c r="H30" s="34">
        <f t="shared" si="0"/>
        <v>1</v>
      </c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32" t="s">
        <v>746</v>
      </c>
      <c r="C31" s="32" t="s">
        <v>511</v>
      </c>
      <c r="D31" s="32">
        <v>200</v>
      </c>
      <c r="E31" s="32">
        <v>200</v>
      </c>
      <c r="F31" s="32">
        <v>200</v>
      </c>
      <c r="G31" s="32">
        <v>200</v>
      </c>
      <c r="H31" s="34">
        <f t="shared" si="0"/>
        <v>800</v>
      </c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32" t="s">
        <v>739</v>
      </c>
      <c r="C32" s="32" t="s">
        <v>511</v>
      </c>
      <c r="D32" s="32">
        <v>3</v>
      </c>
      <c r="E32" s="32">
        <v>3</v>
      </c>
      <c r="F32" s="32">
        <v>3</v>
      </c>
      <c r="G32" s="32">
        <v>3</v>
      </c>
      <c r="H32" s="34">
        <f t="shared" si="0"/>
        <v>12</v>
      </c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32" t="s">
        <v>747</v>
      </c>
      <c r="C33" s="32" t="s">
        <v>511</v>
      </c>
      <c r="D33" s="32">
        <v>1</v>
      </c>
      <c r="E33" s="32">
        <v>0</v>
      </c>
      <c r="F33" s="32">
        <v>0</v>
      </c>
      <c r="G33" s="32">
        <v>0</v>
      </c>
      <c r="H33" s="34">
        <f t="shared" si="0"/>
        <v>1</v>
      </c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 t="s">
        <v>161</v>
      </c>
      <c r="B34" s="35" t="s">
        <v>382</v>
      </c>
      <c r="C34" s="35" t="s">
        <v>383</v>
      </c>
      <c r="D34" s="35">
        <v>3</v>
      </c>
      <c r="E34" s="35">
        <v>3</v>
      </c>
      <c r="F34" s="35">
        <v>3</v>
      </c>
      <c r="G34" s="35">
        <v>3</v>
      </c>
      <c r="H34" s="34">
        <f t="shared" si="0"/>
        <v>12</v>
      </c>
      <c r="I34" s="8"/>
      <c r="J34" s="8">
        <f>+Tabla13245610[[#This Row],[CANTIDAD TOTAL]]*Tabla13245610[[#This Row],[PRECIO UNITARIO ESTIMADO]]</f>
        <v>0</v>
      </c>
      <c r="K34" s="8">
        <f>SUM(J34:J35)</f>
        <v>0</v>
      </c>
      <c r="L34" s="6" t="s">
        <v>17</v>
      </c>
      <c r="M34" s="6" t="s">
        <v>379</v>
      </c>
      <c r="N34" s="8"/>
      <c r="O34" s="6"/>
      <c r="T34" s="4" t="s">
        <v>49</v>
      </c>
      <c r="W34" s="11"/>
    </row>
    <row r="35" spans="1:23" ht="18.75">
      <c r="A35" s="6"/>
      <c r="B35" s="32" t="s">
        <v>692</v>
      </c>
      <c r="C35" s="32" t="s">
        <v>511</v>
      </c>
      <c r="D35" s="32">
        <v>2</v>
      </c>
      <c r="E35" s="32">
        <v>2</v>
      </c>
      <c r="F35" s="32">
        <v>2</v>
      </c>
      <c r="G35" s="32">
        <v>2</v>
      </c>
      <c r="H35" s="34">
        <f t="shared" si="0"/>
        <v>8</v>
      </c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32" t="s">
        <v>740</v>
      </c>
      <c r="C36" s="32" t="s">
        <v>511</v>
      </c>
      <c r="D36" s="32">
        <v>3</v>
      </c>
      <c r="E36" s="32">
        <v>3</v>
      </c>
      <c r="F36" s="32">
        <v>3</v>
      </c>
      <c r="G36" s="32">
        <v>3</v>
      </c>
      <c r="H36" s="34">
        <f t="shared" si="0"/>
        <v>12</v>
      </c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32" t="s">
        <v>730</v>
      </c>
      <c r="C37" s="32" t="s">
        <v>385</v>
      </c>
      <c r="D37" s="32">
        <v>100</v>
      </c>
      <c r="E37" s="32">
        <v>100</v>
      </c>
      <c r="F37" s="32">
        <v>100</v>
      </c>
      <c r="G37" s="32">
        <v>100</v>
      </c>
      <c r="H37" s="34">
        <f t="shared" si="0"/>
        <v>400</v>
      </c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32" t="s">
        <v>738</v>
      </c>
      <c r="C38" s="32" t="s">
        <v>511</v>
      </c>
      <c r="D38" s="32">
        <v>100</v>
      </c>
      <c r="E38" s="32">
        <v>100</v>
      </c>
      <c r="F38" s="32">
        <v>100</v>
      </c>
      <c r="G38" s="32">
        <v>100</v>
      </c>
      <c r="H38" s="34">
        <f t="shared" si="0"/>
        <v>400</v>
      </c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32" t="s">
        <v>728</v>
      </c>
      <c r="C39" s="32" t="s">
        <v>385</v>
      </c>
      <c r="D39" s="32">
        <v>100</v>
      </c>
      <c r="E39" s="32">
        <v>100</v>
      </c>
      <c r="F39" s="32">
        <v>100</v>
      </c>
      <c r="G39" s="32">
        <v>100</v>
      </c>
      <c r="H39" s="34">
        <f t="shared" si="0"/>
        <v>400</v>
      </c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32" t="s">
        <v>477</v>
      </c>
      <c r="C40" s="32" t="s">
        <v>511</v>
      </c>
      <c r="D40" s="32">
        <v>1</v>
      </c>
      <c r="E40" s="32">
        <v>0</v>
      </c>
      <c r="F40" s="32">
        <v>0</v>
      </c>
      <c r="G40" s="32">
        <v>0</v>
      </c>
      <c r="H40" s="34">
        <f t="shared" si="0"/>
        <v>1</v>
      </c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32" t="s">
        <v>733</v>
      </c>
      <c r="C41" s="32" t="s">
        <v>511</v>
      </c>
      <c r="D41" s="32">
        <v>1</v>
      </c>
      <c r="E41" s="32">
        <v>0</v>
      </c>
      <c r="F41" s="32">
        <v>1</v>
      </c>
      <c r="G41" s="32">
        <v>1</v>
      </c>
      <c r="H41" s="34">
        <f t="shared" si="0"/>
        <v>3</v>
      </c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32" t="s">
        <v>749</v>
      </c>
      <c r="C42" s="32" t="s">
        <v>511</v>
      </c>
      <c r="D42" s="32">
        <v>1</v>
      </c>
      <c r="E42" s="32">
        <v>0</v>
      </c>
      <c r="F42" s="32">
        <v>0</v>
      </c>
      <c r="G42" s="32">
        <v>0</v>
      </c>
      <c r="H42" s="34">
        <f t="shared" si="0"/>
        <v>1</v>
      </c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32" t="s">
        <v>731</v>
      </c>
      <c r="C43" s="32" t="s">
        <v>732</v>
      </c>
      <c r="D43" s="32">
        <v>3</v>
      </c>
      <c r="E43" s="32">
        <v>3</v>
      </c>
      <c r="F43" s="32">
        <v>3</v>
      </c>
      <c r="G43" s="32">
        <v>3</v>
      </c>
      <c r="H43" s="34">
        <f t="shared" si="0"/>
        <v>12</v>
      </c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32" t="s">
        <v>726</v>
      </c>
      <c r="C44" s="32" t="s">
        <v>727</v>
      </c>
      <c r="D44" s="32">
        <v>1</v>
      </c>
      <c r="E44" s="32">
        <v>1</v>
      </c>
      <c r="F44" s="32">
        <v>1</v>
      </c>
      <c r="G44" s="32">
        <v>1</v>
      </c>
      <c r="H44" s="34">
        <v>4</v>
      </c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32" t="s">
        <v>742</v>
      </c>
      <c r="C45" s="32" t="s">
        <v>743</v>
      </c>
      <c r="D45" s="32">
        <v>2</v>
      </c>
      <c r="E45" s="32">
        <v>0</v>
      </c>
      <c r="F45" s="32">
        <v>0</v>
      </c>
      <c r="G45" s="32">
        <v>0</v>
      </c>
      <c r="H45" s="34">
        <f>SUM(D45:G45)</f>
        <v>2</v>
      </c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29"/>
      <c r="C46" s="32"/>
      <c r="D46" s="32"/>
      <c r="E46" s="32"/>
      <c r="F46" s="32"/>
      <c r="G46" s="32"/>
      <c r="H46" s="31"/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29"/>
      <c r="C47" s="32"/>
      <c r="D47" s="32"/>
      <c r="E47" s="32"/>
      <c r="F47" s="32"/>
      <c r="G47" s="32"/>
      <c r="H47" s="31"/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29"/>
      <c r="C48" s="32"/>
      <c r="D48" s="32"/>
      <c r="E48" s="32"/>
      <c r="F48" s="32"/>
      <c r="G48" s="32"/>
      <c r="H48" s="31"/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29"/>
      <c r="C49" s="32"/>
      <c r="D49" s="32"/>
      <c r="E49" s="32"/>
      <c r="F49" s="32"/>
      <c r="G49" s="32"/>
      <c r="H49" s="31"/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29"/>
      <c r="C50" s="32"/>
      <c r="D50" s="32"/>
      <c r="E50" s="32"/>
      <c r="F50" s="32"/>
      <c r="G50" s="32"/>
      <c r="H50" s="31"/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3"/>
      <c r="C51" s="32"/>
      <c r="D51" s="32"/>
      <c r="E51" s="32"/>
      <c r="F51" s="32"/>
      <c r="G51" s="32"/>
      <c r="H51" s="31"/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>
      <c r="A52" s="6"/>
      <c r="B52" s="6"/>
      <c r="C52" s="6"/>
      <c r="D52" s="6"/>
      <c r="E52" s="6"/>
      <c r="F52" s="6"/>
      <c r="G52" s="6"/>
      <c r="H52" s="7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1">+H107*I107</f>
        <v>0</v>
      </c>
      <c r="K107" s="8" t="e">
        <f t="shared" ref="K107:K146" si="2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1"/>
        <v>#REF!</v>
      </c>
      <c r="K109" s="8" t="e">
        <f t="shared" si="2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1"/>
        <v>0</v>
      </c>
      <c r="K111" s="8" t="e">
        <f t="shared" si="2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1"/>
        <v>0</v>
      </c>
      <c r="K112" s="8" t="e">
        <f t="shared" si="2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1"/>
        <v>#REF!</v>
      </c>
      <c r="K120" s="8" t="e">
        <f t="shared" si="2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1"/>
        <v>#REF!</v>
      </c>
      <c r="K121" s="8" t="e">
        <f t="shared" si="2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1"/>
        <v>0</v>
      </c>
      <c r="K122" s="8" t="e">
        <f t="shared" si="2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1"/>
        <v>0</v>
      </c>
      <c r="K123" s="8" t="e">
        <f t="shared" si="2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1"/>
        <v>#REF!</v>
      </c>
      <c r="K126" s="8" t="e">
        <f t="shared" si="2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1"/>
        <v>0</v>
      </c>
      <c r="K128" s="8" t="e">
        <f t="shared" si="2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1"/>
        <v>#REF!</v>
      </c>
      <c r="K131" s="8" t="e">
        <f t="shared" si="2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1"/>
        <v>0</v>
      </c>
      <c r="K133" s="8" t="e">
        <f t="shared" si="2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1"/>
        <v>#REF!</v>
      </c>
      <c r="K138" s="8" t="e">
        <f t="shared" si="2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1"/>
        <v>0</v>
      </c>
      <c r="K140" s="8" t="e">
        <f t="shared" si="2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1"/>
        <v>#REF!</v>
      </c>
      <c r="K145" s="8" t="e">
        <f t="shared" si="2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1"/>
        <v>#REF!</v>
      </c>
      <c r="K146" s="8" t="e">
        <f t="shared" si="2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07:G146 D11:G11 D16:G1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>
  <dimension ref="A1:W371"/>
  <sheetViews>
    <sheetView topLeftCell="A13" workbookViewId="0">
      <selection activeCell="B11" sqref="B11:G25"/>
    </sheetView>
  </sheetViews>
  <sheetFormatPr defaultColWidth="11.42578125" defaultRowHeight="18"/>
  <cols>
    <col min="1" max="1" width="75" style="25" customWidth="1"/>
    <col min="2" max="2" width="53.5703125" style="25" customWidth="1"/>
    <col min="3" max="3" width="25.140625" style="25" customWidth="1"/>
    <col min="4" max="7" width="9.140625" style="25" bestFit="1" customWidth="1"/>
    <col min="8" max="8" width="19.140625" style="25" customWidth="1"/>
    <col min="9" max="9" width="20.140625" style="25" customWidth="1"/>
    <col min="10" max="10" width="19.7109375" style="25" customWidth="1"/>
    <col min="11" max="11" width="36.7109375" style="25" customWidth="1"/>
    <col min="12" max="12" width="46.7109375" style="25" customWidth="1"/>
    <col min="13" max="13" width="33.85546875" style="25" customWidth="1"/>
    <col min="14" max="14" width="39.28515625" style="25" customWidth="1"/>
    <col min="15" max="15" width="37.7109375" style="25" customWidth="1"/>
    <col min="16" max="16" width="19.42578125" style="25" customWidth="1"/>
    <col min="17" max="17" width="18.85546875" style="25" customWidth="1"/>
    <col min="18" max="18" width="17.140625" style="25" customWidth="1"/>
    <col min="19" max="19" width="21.42578125" style="25" customWidth="1"/>
    <col min="20" max="20" width="64.5703125" style="25" hidden="1" customWidth="1"/>
    <col min="21" max="21" width="20.85546875" style="25" customWidth="1"/>
    <col min="22" max="22" width="0" style="25" hidden="1" customWidth="1"/>
    <col min="23" max="23" width="52.28515625" style="25" hidden="1" customWidth="1"/>
    <col min="24" max="24" width="17.7109375" style="25" customWidth="1"/>
    <col min="25" max="16384" width="11.42578125" style="25"/>
  </cols>
  <sheetData>
    <row r="1" spans="1:23" ht="18.75" thickBot="1"/>
    <row r="2" spans="1:23" ht="23.25" customHeight="1">
      <c r="A2" s="9" t="s">
        <v>25</v>
      </c>
      <c r="N2" s="12" t="s">
        <v>2</v>
      </c>
      <c r="O2" s="21">
        <v>41247</v>
      </c>
    </row>
    <row r="3" spans="1:23" ht="22.5" customHeight="1">
      <c r="A3" s="97"/>
      <c r="N3" s="13" t="s">
        <v>3</v>
      </c>
      <c r="O3" s="22">
        <v>41248</v>
      </c>
    </row>
    <row r="4" spans="1:23" ht="20.25">
      <c r="A4" s="97"/>
      <c r="B4" s="26"/>
      <c r="C4" s="26"/>
      <c r="D4" s="26"/>
      <c r="E4" s="26"/>
      <c r="F4" s="26"/>
      <c r="G4" s="26"/>
      <c r="H4" s="26"/>
      <c r="I4" s="26"/>
      <c r="J4" s="26"/>
      <c r="K4" s="26"/>
      <c r="N4" s="13" t="s">
        <v>4</v>
      </c>
      <c r="O4" s="14">
        <v>1</v>
      </c>
    </row>
    <row r="5" spans="1:23" ht="17.25" customHeight="1" thickBot="1">
      <c r="A5" s="97"/>
      <c r="B5" s="10"/>
      <c r="C5" s="10"/>
      <c r="D5" s="10"/>
      <c r="E5" s="10"/>
      <c r="F5" s="10"/>
      <c r="G5" s="10"/>
      <c r="H5" s="10"/>
      <c r="I5" s="10"/>
      <c r="J5" s="10"/>
      <c r="K5" s="10"/>
      <c r="N5" s="15" t="s">
        <v>12</v>
      </c>
      <c r="O5" s="16">
        <v>10</v>
      </c>
    </row>
    <row r="6" spans="1:23" ht="29.25" customHeight="1">
      <c r="A6" s="98" t="s">
        <v>380</v>
      </c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</row>
    <row r="7" spans="1:23">
      <c r="A7" s="99" t="s">
        <v>457</v>
      </c>
      <c r="B7" s="99"/>
      <c r="C7" s="10"/>
      <c r="D7" s="10"/>
      <c r="E7" s="10"/>
      <c r="F7" s="10"/>
      <c r="G7" s="10"/>
      <c r="H7" s="10"/>
      <c r="I7" s="10"/>
      <c r="J7" s="10"/>
      <c r="K7" s="10"/>
    </row>
    <row r="8" spans="1:23" ht="18.75" thickBot="1"/>
    <row r="9" spans="1:23" ht="23.25" customHeight="1">
      <c r="C9" s="2"/>
      <c r="D9" s="100" t="s">
        <v>15</v>
      </c>
      <c r="E9" s="101"/>
      <c r="F9" s="101"/>
      <c r="G9" s="102"/>
      <c r="H9" s="2"/>
      <c r="I9" s="2"/>
      <c r="J9" s="2"/>
      <c r="K9" s="2"/>
    </row>
    <row r="10" spans="1:23" ht="165.75" customHeight="1">
      <c r="A10" s="17" t="s">
        <v>11</v>
      </c>
      <c r="B10" s="18" t="s">
        <v>378</v>
      </c>
      <c r="C10" s="18" t="s">
        <v>0</v>
      </c>
      <c r="D10" s="19" t="s">
        <v>7</v>
      </c>
      <c r="E10" s="19" t="s">
        <v>8</v>
      </c>
      <c r="F10" s="19" t="s">
        <v>9</v>
      </c>
      <c r="G10" s="19" t="s">
        <v>10</v>
      </c>
      <c r="H10" s="18" t="s">
        <v>5</v>
      </c>
      <c r="I10" s="18" t="s">
        <v>16</v>
      </c>
      <c r="J10" s="18" t="s">
        <v>381</v>
      </c>
      <c r="K10" s="18" t="s">
        <v>377</v>
      </c>
      <c r="L10" s="18" t="s">
        <v>19</v>
      </c>
      <c r="M10" s="18" t="s">
        <v>6</v>
      </c>
      <c r="N10" s="18" t="s">
        <v>1</v>
      </c>
      <c r="O10" s="20" t="s">
        <v>13</v>
      </c>
      <c r="Q10" s="5"/>
      <c r="R10" s="5"/>
      <c r="S10" s="5"/>
      <c r="T10" s="5"/>
      <c r="U10" s="5"/>
    </row>
    <row r="11" spans="1:23" ht="18.75">
      <c r="A11" s="6"/>
      <c r="B11" s="35" t="s">
        <v>761</v>
      </c>
      <c r="C11" s="35" t="s">
        <v>385</v>
      </c>
      <c r="D11" s="35">
        <v>4</v>
      </c>
      <c r="E11" s="35">
        <v>0</v>
      </c>
      <c r="F11" s="35">
        <v>0</v>
      </c>
      <c r="G11" s="35">
        <v>0</v>
      </c>
      <c r="H11" s="34">
        <f t="shared" ref="H11:H25" si="0">SUM(D11:G11)</f>
        <v>4</v>
      </c>
      <c r="I11" s="8"/>
      <c r="J11" s="8"/>
      <c r="K11" s="8"/>
      <c r="L11" s="6"/>
      <c r="M11" s="6"/>
      <c r="N11" s="8"/>
      <c r="O11" s="6"/>
      <c r="T11" s="4" t="s">
        <v>26</v>
      </c>
      <c r="W11" s="11" t="s">
        <v>23</v>
      </c>
    </row>
    <row r="12" spans="1:23" ht="18.75">
      <c r="A12" s="6"/>
      <c r="B12" s="35" t="s">
        <v>757</v>
      </c>
      <c r="C12" s="35" t="s">
        <v>385</v>
      </c>
      <c r="D12" s="35"/>
      <c r="E12" s="35">
        <v>400</v>
      </c>
      <c r="F12" s="35">
        <v>400</v>
      </c>
      <c r="G12" s="35">
        <v>200</v>
      </c>
      <c r="H12" s="34">
        <f t="shared" si="0"/>
        <v>1000</v>
      </c>
      <c r="I12" s="8"/>
      <c r="J12" s="8"/>
      <c r="K12" s="8"/>
      <c r="L12" s="6"/>
      <c r="M12" s="6"/>
      <c r="N12" s="8"/>
      <c r="O12" s="6"/>
      <c r="T12" s="4" t="s">
        <v>27</v>
      </c>
      <c r="W12" s="11" t="s">
        <v>24</v>
      </c>
    </row>
    <row r="13" spans="1:23" ht="18.75">
      <c r="A13" s="6"/>
      <c r="B13" s="35" t="s">
        <v>461</v>
      </c>
      <c r="C13" s="35" t="s">
        <v>414</v>
      </c>
      <c r="D13" s="35">
        <v>0</v>
      </c>
      <c r="E13" s="35">
        <v>5</v>
      </c>
      <c r="F13" s="35">
        <v>5</v>
      </c>
      <c r="G13" s="35">
        <v>5</v>
      </c>
      <c r="H13" s="34">
        <f t="shared" si="0"/>
        <v>15</v>
      </c>
      <c r="I13" s="8"/>
      <c r="J13" s="8">
        <f>+Tabla13245611[[#This Row],[CANTIDAD TOTAL]]*Tabla13245611[[#This Row],[PRECIO UNITARIO ESTIMADO]]</f>
        <v>0</v>
      </c>
      <c r="K13" s="8"/>
      <c r="L13" s="6"/>
      <c r="M13" s="6"/>
      <c r="N13" s="8"/>
      <c r="O13" s="6"/>
      <c r="T13" s="4" t="s">
        <v>28</v>
      </c>
      <c r="W13" s="11" t="s">
        <v>22</v>
      </c>
    </row>
    <row r="14" spans="1:23" ht="18.75">
      <c r="A14" s="6"/>
      <c r="B14" s="35" t="s">
        <v>759</v>
      </c>
      <c r="C14" s="35" t="s">
        <v>414</v>
      </c>
      <c r="D14" s="35">
        <v>1</v>
      </c>
      <c r="E14" s="35"/>
      <c r="F14" s="35">
        <v>1</v>
      </c>
      <c r="G14" s="35"/>
      <c r="H14" s="34">
        <f t="shared" si="0"/>
        <v>2</v>
      </c>
      <c r="I14" s="8"/>
      <c r="J14" s="8"/>
      <c r="K14" s="8"/>
      <c r="L14" s="6"/>
      <c r="M14" s="6"/>
      <c r="N14" s="8"/>
      <c r="O14" s="6"/>
      <c r="T14" s="4" t="s">
        <v>29</v>
      </c>
      <c r="W14" s="11" t="s">
        <v>21</v>
      </c>
    </row>
    <row r="15" spans="1:23" ht="18.75">
      <c r="A15" s="6"/>
      <c r="B15" s="35" t="s">
        <v>753</v>
      </c>
      <c r="C15" s="35" t="s">
        <v>385</v>
      </c>
      <c r="D15" s="35">
        <v>7</v>
      </c>
      <c r="E15" s="35">
        <v>7</v>
      </c>
      <c r="F15" s="35">
        <v>7</v>
      </c>
      <c r="G15" s="35">
        <v>7</v>
      </c>
      <c r="H15" s="34">
        <f t="shared" si="0"/>
        <v>28</v>
      </c>
      <c r="I15" s="8"/>
      <c r="J15" s="8"/>
      <c r="K15" s="8"/>
      <c r="L15" s="6"/>
      <c r="M15" s="6"/>
      <c r="N15" s="8"/>
      <c r="O15" s="6"/>
      <c r="T15" s="4" t="s">
        <v>30</v>
      </c>
      <c r="W15" s="11" t="s">
        <v>20</v>
      </c>
    </row>
    <row r="16" spans="1:23" ht="18.75">
      <c r="A16" s="6"/>
      <c r="B16" s="35" t="s">
        <v>486</v>
      </c>
      <c r="C16" s="35" t="s">
        <v>414</v>
      </c>
      <c r="D16" s="35">
        <v>3</v>
      </c>
      <c r="E16" s="35">
        <v>3</v>
      </c>
      <c r="F16" s="35">
        <v>3</v>
      </c>
      <c r="G16" s="35">
        <v>3</v>
      </c>
      <c r="H16" s="34">
        <f t="shared" si="0"/>
        <v>12</v>
      </c>
      <c r="I16" s="8"/>
      <c r="J16" s="8"/>
      <c r="K16" s="8"/>
      <c r="L16" s="6"/>
      <c r="M16" s="6"/>
      <c r="N16" s="8"/>
      <c r="O16" s="6"/>
      <c r="T16" s="4" t="s">
        <v>31</v>
      </c>
      <c r="W16" s="11" t="s">
        <v>17</v>
      </c>
    </row>
    <row r="17" spans="1:23" ht="18.75">
      <c r="A17" s="6"/>
      <c r="B17" s="35" t="s">
        <v>756</v>
      </c>
      <c r="C17" s="35" t="s">
        <v>385</v>
      </c>
      <c r="D17" s="35">
        <v>0</v>
      </c>
      <c r="E17" s="35">
        <v>37</v>
      </c>
      <c r="F17" s="35">
        <v>0</v>
      </c>
      <c r="G17" s="35">
        <v>0</v>
      </c>
      <c r="H17" s="34">
        <f t="shared" si="0"/>
        <v>37</v>
      </c>
      <c r="I17" s="8"/>
      <c r="J17" s="8"/>
      <c r="K17" s="8"/>
      <c r="L17" s="6"/>
      <c r="M17" s="6"/>
      <c r="N17" s="8"/>
      <c r="O17" s="6"/>
      <c r="T17" s="4" t="s">
        <v>32</v>
      </c>
      <c r="W17" s="11" t="s">
        <v>18</v>
      </c>
    </row>
    <row r="18" spans="1:23" ht="18.75">
      <c r="A18" s="6"/>
      <c r="B18" s="35" t="s">
        <v>758</v>
      </c>
      <c r="C18" s="35" t="s">
        <v>385</v>
      </c>
      <c r="D18" s="35">
        <v>171</v>
      </c>
      <c r="E18" s="35">
        <v>0</v>
      </c>
      <c r="F18" s="35">
        <v>0</v>
      </c>
      <c r="G18" s="35">
        <v>0</v>
      </c>
      <c r="H18" s="34">
        <f t="shared" si="0"/>
        <v>171</v>
      </c>
      <c r="I18" s="8"/>
      <c r="J18" s="8"/>
      <c r="K18" s="8"/>
      <c r="L18" s="6"/>
      <c r="M18" s="6"/>
      <c r="N18" s="8"/>
      <c r="O18" s="6"/>
      <c r="T18" s="4" t="s">
        <v>33</v>
      </c>
      <c r="W18" s="11"/>
    </row>
    <row r="19" spans="1:23" ht="18.75">
      <c r="A19" s="6"/>
      <c r="B19" s="35" t="s">
        <v>762</v>
      </c>
      <c r="C19" s="35" t="s">
        <v>414</v>
      </c>
      <c r="D19" s="35">
        <v>0</v>
      </c>
      <c r="E19" s="35">
        <v>1</v>
      </c>
      <c r="F19" s="35">
        <v>0</v>
      </c>
      <c r="G19" s="35">
        <v>0</v>
      </c>
      <c r="H19" s="34">
        <f t="shared" si="0"/>
        <v>1</v>
      </c>
      <c r="I19" s="8"/>
      <c r="J19" s="8"/>
      <c r="K19" s="8"/>
      <c r="L19" s="6"/>
      <c r="M19" s="6"/>
      <c r="N19" s="8"/>
      <c r="O19" s="6"/>
      <c r="T19" s="4" t="s">
        <v>34</v>
      </c>
      <c r="W19" s="11"/>
    </row>
    <row r="20" spans="1:23" ht="18.75">
      <c r="A20" s="6"/>
      <c r="B20" s="35" t="s">
        <v>485</v>
      </c>
      <c r="C20" s="35" t="s">
        <v>414</v>
      </c>
      <c r="D20" s="35">
        <v>1</v>
      </c>
      <c r="E20" s="35">
        <v>1</v>
      </c>
      <c r="F20" s="35">
        <v>1</v>
      </c>
      <c r="G20" s="35">
        <v>1</v>
      </c>
      <c r="H20" s="34">
        <f t="shared" si="0"/>
        <v>4</v>
      </c>
      <c r="I20" s="8"/>
      <c r="J20" s="8"/>
      <c r="K20" s="8"/>
      <c r="L20" s="6"/>
      <c r="M20" s="6"/>
      <c r="N20" s="8"/>
      <c r="O20" s="6"/>
      <c r="T20" s="4" t="s">
        <v>35</v>
      </c>
      <c r="W20" s="11"/>
    </row>
    <row r="21" spans="1:23" ht="18.75">
      <c r="A21" s="6"/>
      <c r="B21" s="35" t="s">
        <v>459</v>
      </c>
      <c r="C21" s="35" t="s">
        <v>385</v>
      </c>
      <c r="D21" s="35">
        <v>100</v>
      </c>
      <c r="E21" s="35">
        <v>50</v>
      </c>
      <c r="F21" s="35">
        <v>50</v>
      </c>
      <c r="G21" s="35">
        <v>50</v>
      </c>
      <c r="H21" s="34">
        <f t="shared" si="0"/>
        <v>250</v>
      </c>
      <c r="I21" s="8"/>
      <c r="J21" s="8"/>
      <c r="K21" s="8"/>
      <c r="L21" s="6"/>
      <c r="M21" s="6"/>
      <c r="N21" s="8"/>
      <c r="O21" s="6"/>
      <c r="T21" s="4" t="s">
        <v>36</v>
      </c>
      <c r="W21" s="11"/>
    </row>
    <row r="22" spans="1:23" ht="18.75">
      <c r="A22" s="6"/>
      <c r="B22" s="35" t="s">
        <v>754</v>
      </c>
      <c r="C22" s="35" t="s">
        <v>414</v>
      </c>
      <c r="D22" s="35">
        <v>0</v>
      </c>
      <c r="E22" s="35">
        <v>5</v>
      </c>
      <c r="F22" s="35">
        <v>5</v>
      </c>
      <c r="G22" s="35">
        <v>5</v>
      </c>
      <c r="H22" s="34">
        <f t="shared" si="0"/>
        <v>15</v>
      </c>
      <c r="I22" s="8"/>
      <c r="J22" s="8"/>
      <c r="K22" s="8"/>
      <c r="L22" s="6"/>
      <c r="M22" s="6"/>
      <c r="N22" s="8"/>
      <c r="O22" s="6"/>
      <c r="T22" s="4" t="s">
        <v>37</v>
      </c>
      <c r="W22" s="11"/>
    </row>
    <row r="23" spans="1:23" ht="18.75">
      <c r="A23" s="6"/>
      <c r="B23" s="35" t="s">
        <v>755</v>
      </c>
      <c r="C23" s="35" t="s">
        <v>385</v>
      </c>
      <c r="D23" s="35">
        <v>0</v>
      </c>
      <c r="E23" s="35">
        <v>50</v>
      </c>
      <c r="F23" s="35">
        <v>50</v>
      </c>
      <c r="G23" s="35">
        <v>50</v>
      </c>
      <c r="H23" s="34">
        <f t="shared" si="0"/>
        <v>150</v>
      </c>
      <c r="I23" s="8"/>
      <c r="J23" s="8"/>
      <c r="K23" s="8"/>
      <c r="L23" s="6"/>
      <c r="M23" s="6"/>
      <c r="N23" s="8"/>
      <c r="O23" s="6"/>
      <c r="T23" s="4" t="s">
        <v>38</v>
      </c>
      <c r="W23" s="11"/>
    </row>
    <row r="24" spans="1:23" ht="18.75">
      <c r="A24" s="6" t="s">
        <v>161</v>
      </c>
      <c r="B24" s="35" t="s">
        <v>382</v>
      </c>
      <c r="C24" s="35" t="s">
        <v>383</v>
      </c>
      <c r="D24" s="35">
        <v>20</v>
      </c>
      <c r="E24" s="35">
        <v>12</v>
      </c>
      <c r="F24" s="35">
        <v>12</v>
      </c>
      <c r="G24" s="35">
        <v>6</v>
      </c>
      <c r="H24" s="34">
        <f t="shared" si="0"/>
        <v>50</v>
      </c>
      <c r="I24" s="8"/>
      <c r="J24" s="8">
        <f>+Tabla13245611[[#This Row],[CANTIDAD TOTAL]]*Tabla13245611[[#This Row],[PRECIO UNITARIO ESTIMADO]]</f>
        <v>0</v>
      </c>
      <c r="K24" s="8">
        <f>SUM(J24:J25)</f>
        <v>0</v>
      </c>
      <c r="L24" s="6" t="s">
        <v>17</v>
      </c>
      <c r="M24" s="6" t="s">
        <v>379</v>
      </c>
      <c r="N24" s="8"/>
      <c r="O24" s="6"/>
      <c r="T24" s="4" t="s">
        <v>39</v>
      </c>
      <c r="W24" s="11"/>
    </row>
    <row r="25" spans="1:23" ht="18.75">
      <c r="A25" s="6"/>
      <c r="B25" s="35" t="s">
        <v>760</v>
      </c>
      <c r="C25" s="35" t="s">
        <v>385</v>
      </c>
      <c r="D25" s="35">
        <v>100</v>
      </c>
      <c r="E25" s="35">
        <v>25</v>
      </c>
      <c r="F25" s="35">
        <v>25</v>
      </c>
      <c r="G25" s="35">
        <v>100</v>
      </c>
      <c r="H25" s="34">
        <f t="shared" si="0"/>
        <v>250</v>
      </c>
      <c r="I25" s="8"/>
      <c r="J25" s="8"/>
      <c r="K25" s="8"/>
      <c r="L25" s="6"/>
      <c r="M25" s="6"/>
      <c r="N25" s="8"/>
      <c r="O25" s="6"/>
      <c r="T25" s="4" t="s">
        <v>40</v>
      </c>
      <c r="W25" s="11"/>
    </row>
    <row r="26" spans="1:23" ht="18.75">
      <c r="A26" s="6"/>
      <c r="B26" s="29"/>
      <c r="C26" s="32"/>
      <c r="D26" s="32"/>
      <c r="E26" s="32"/>
      <c r="F26" s="32"/>
      <c r="G26" s="32"/>
      <c r="H26" s="31"/>
      <c r="I26" s="8"/>
      <c r="J26" s="8"/>
      <c r="K26" s="8"/>
      <c r="L26" s="6"/>
      <c r="M26" s="6"/>
      <c r="N26" s="8"/>
      <c r="O26" s="6"/>
      <c r="T26" s="4" t="s">
        <v>41</v>
      </c>
      <c r="W26" s="11"/>
    </row>
    <row r="27" spans="1:23" ht="18.75">
      <c r="A27" s="6"/>
      <c r="B27" s="29"/>
      <c r="C27" s="32"/>
      <c r="D27" s="32"/>
      <c r="E27" s="32"/>
      <c r="F27" s="32"/>
      <c r="G27" s="32"/>
      <c r="H27" s="31"/>
      <c r="I27" s="8"/>
      <c r="J27" s="8"/>
      <c r="K27" s="8"/>
      <c r="L27" s="6"/>
      <c r="M27" s="6"/>
      <c r="N27" s="8"/>
      <c r="O27" s="6"/>
      <c r="T27" s="4" t="s">
        <v>42</v>
      </c>
      <c r="W27" s="11"/>
    </row>
    <row r="28" spans="1:23" ht="18.75">
      <c r="A28" s="6"/>
      <c r="B28" s="29"/>
      <c r="C28" s="32"/>
      <c r="D28" s="32"/>
      <c r="E28" s="32"/>
      <c r="F28" s="32"/>
      <c r="G28" s="32"/>
      <c r="H28" s="31"/>
      <c r="I28" s="8"/>
      <c r="J28" s="8"/>
      <c r="K28" s="8"/>
      <c r="L28" s="6"/>
      <c r="M28" s="6"/>
      <c r="N28" s="8"/>
      <c r="O28" s="6"/>
      <c r="T28" s="4" t="s">
        <v>43</v>
      </c>
      <c r="W28" s="11"/>
    </row>
    <row r="29" spans="1:23" ht="18.75">
      <c r="A29" s="6"/>
      <c r="B29" s="29"/>
      <c r="C29" s="32"/>
      <c r="D29" s="32"/>
      <c r="E29" s="32"/>
      <c r="F29" s="32"/>
      <c r="G29" s="32"/>
      <c r="H29" s="31"/>
      <c r="I29" s="8"/>
      <c r="J29" s="8"/>
      <c r="K29" s="8"/>
      <c r="L29" s="6"/>
      <c r="M29" s="6"/>
      <c r="N29" s="8"/>
      <c r="O29" s="6"/>
      <c r="T29" s="4" t="s">
        <v>44</v>
      </c>
      <c r="W29" s="11"/>
    </row>
    <row r="30" spans="1:23" ht="18.75">
      <c r="A30" s="6"/>
      <c r="B30" s="29"/>
      <c r="C30" s="32"/>
      <c r="D30" s="32"/>
      <c r="E30" s="32"/>
      <c r="F30" s="32"/>
      <c r="G30" s="32"/>
      <c r="H30" s="31"/>
      <c r="I30" s="8"/>
      <c r="J30" s="8"/>
      <c r="K30" s="8"/>
      <c r="L30" s="6"/>
      <c r="M30" s="6"/>
      <c r="N30" s="8"/>
      <c r="O30" s="6"/>
      <c r="T30" s="4" t="s">
        <v>45</v>
      </c>
      <c r="W30" s="11"/>
    </row>
    <row r="31" spans="1:23" ht="18.75">
      <c r="A31" s="6"/>
      <c r="B31" s="29"/>
      <c r="C31" s="32"/>
      <c r="D31" s="32"/>
      <c r="E31" s="32"/>
      <c r="F31" s="32"/>
      <c r="G31" s="32"/>
      <c r="H31" s="31"/>
      <c r="I31" s="8"/>
      <c r="J31" s="8"/>
      <c r="K31" s="8"/>
      <c r="L31" s="6"/>
      <c r="M31" s="6"/>
      <c r="N31" s="8"/>
      <c r="O31" s="6"/>
      <c r="T31" s="4" t="s">
        <v>46</v>
      </c>
      <c r="W31" s="11"/>
    </row>
    <row r="32" spans="1:23" ht="18.75">
      <c r="A32" s="6"/>
      <c r="B32" s="29"/>
      <c r="C32" s="32"/>
      <c r="D32" s="32"/>
      <c r="E32" s="32"/>
      <c r="F32" s="32"/>
      <c r="G32" s="32"/>
      <c r="H32" s="31"/>
      <c r="I32" s="8"/>
      <c r="J32" s="8"/>
      <c r="K32" s="8"/>
      <c r="L32" s="6"/>
      <c r="M32" s="6"/>
      <c r="N32" s="8"/>
      <c r="O32" s="6"/>
      <c r="T32" s="4" t="s">
        <v>47</v>
      </c>
      <c r="W32" s="11"/>
    </row>
    <row r="33" spans="1:23" ht="18.75">
      <c r="A33" s="6"/>
      <c r="B33" s="29"/>
      <c r="C33" s="32"/>
      <c r="D33" s="32"/>
      <c r="E33" s="32"/>
      <c r="F33" s="32"/>
      <c r="G33" s="32"/>
      <c r="H33" s="31"/>
      <c r="I33" s="8"/>
      <c r="J33" s="8"/>
      <c r="K33" s="8"/>
      <c r="L33" s="6"/>
      <c r="M33" s="6"/>
      <c r="N33" s="8"/>
      <c r="O33" s="6"/>
      <c r="T33" s="4" t="s">
        <v>48</v>
      </c>
      <c r="W33" s="11"/>
    </row>
    <row r="34" spans="1:23" ht="18.75">
      <c r="A34" s="6"/>
      <c r="B34" s="29"/>
      <c r="C34" s="32"/>
      <c r="D34" s="32"/>
      <c r="E34" s="32"/>
      <c r="F34" s="32"/>
      <c r="G34" s="32"/>
      <c r="H34" s="31"/>
      <c r="I34" s="8"/>
      <c r="J34" s="8"/>
      <c r="K34" s="8"/>
      <c r="L34" s="6"/>
      <c r="M34" s="6"/>
      <c r="N34" s="8"/>
      <c r="O34" s="6"/>
      <c r="T34" s="4" t="s">
        <v>49</v>
      </c>
      <c r="W34" s="11"/>
    </row>
    <row r="35" spans="1:23" ht="18.75">
      <c r="A35" s="6"/>
      <c r="B35" s="29"/>
      <c r="C35" s="32"/>
      <c r="D35" s="32"/>
      <c r="E35" s="32"/>
      <c r="F35" s="32"/>
      <c r="G35" s="32"/>
      <c r="H35" s="31"/>
      <c r="I35" s="8"/>
      <c r="J35" s="8"/>
      <c r="K35" s="8"/>
      <c r="L35" s="6"/>
      <c r="M35" s="6"/>
      <c r="N35" s="8"/>
      <c r="O35" s="6"/>
      <c r="T35" s="4" t="s">
        <v>50</v>
      </c>
      <c r="W35" s="11"/>
    </row>
    <row r="36" spans="1:23" ht="18.75">
      <c r="A36" s="6"/>
      <c r="B36" s="29"/>
      <c r="C36" s="32"/>
      <c r="D36" s="32"/>
      <c r="E36" s="32"/>
      <c r="F36" s="32"/>
      <c r="G36" s="32"/>
      <c r="H36" s="31"/>
      <c r="I36" s="8"/>
      <c r="J36" s="8"/>
      <c r="K36" s="8"/>
      <c r="L36" s="6"/>
      <c r="M36" s="6"/>
      <c r="N36" s="8"/>
      <c r="O36" s="6"/>
      <c r="T36" s="4" t="s">
        <v>51</v>
      </c>
      <c r="W36" s="11"/>
    </row>
    <row r="37" spans="1:23" ht="18.75">
      <c r="A37" s="6"/>
      <c r="B37" s="29"/>
      <c r="C37" s="32"/>
      <c r="D37" s="32"/>
      <c r="E37" s="32"/>
      <c r="F37" s="32"/>
      <c r="G37" s="32"/>
      <c r="H37" s="31"/>
      <c r="I37" s="8"/>
      <c r="J37" s="8"/>
      <c r="K37" s="8"/>
      <c r="L37" s="6"/>
      <c r="M37" s="6"/>
      <c r="N37" s="8"/>
      <c r="O37" s="6"/>
      <c r="T37" s="4" t="s">
        <v>52</v>
      </c>
      <c r="W37" s="11"/>
    </row>
    <row r="38" spans="1:23" ht="18.75">
      <c r="A38" s="6"/>
      <c r="B38" s="29"/>
      <c r="C38" s="32"/>
      <c r="D38" s="32"/>
      <c r="E38" s="32"/>
      <c r="F38" s="32"/>
      <c r="G38" s="32"/>
      <c r="H38" s="31"/>
      <c r="I38" s="8"/>
      <c r="J38" s="8"/>
      <c r="K38" s="8"/>
      <c r="L38" s="6"/>
      <c r="M38" s="6"/>
      <c r="N38" s="8"/>
      <c r="O38" s="6"/>
      <c r="T38" s="4" t="s">
        <v>53</v>
      </c>
      <c r="W38" s="11"/>
    </row>
    <row r="39" spans="1:23" ht="18.75">
      <c r="A39" s="6"/>
      <c r="B39" s="29"/>
      <c r="C39" s="32"/>
      <c r="D39" s="32"/>
      <c r="E39" s="32"/>
      <c r="F39" s="32"/>
      <c r="G39" s="32"/>
      <c r="H39" s="31"/>
      <c r="I39" s="8"/>
      <c r="J39" s="8"/>
      <c r="K39" s="8"/>
      <c r="L39" s="6"/>
      <c r="M39" s="6"/>
      <c r="N39" s="8"/>
      <c r="O39" s="6"/>
      <c r="T39" s="4" t="s">
        <v>54</v>
      </c>
      <c r="W39" s="11"/>
    </row>
    <row r="40" spans="1:23" ht="18.75">
      <c r="A40" s="6"/>
      <c r="B40" s="29"/>
      <c r="C40" s="32"/>
      <c r="D40" s="32"/>
      <c r="E40" s="32"/>
      <c r="F40" s="32"/>
      <c r="G40" s="32"/>
      <c r="H40" s="31"/>
      <c r="I40" s="8"/>
      <c r="J40" s="8"/>
      <c r="K40" s="8"/>
      <c r="L40" s="6"/>
      <c r="M40" s="6"/>
      <c r="N40" s="8"/>
      <c r="O40" s="6"/>
      <c r="T40" s="4" t="s">
        <v>55</v>
      </c>
      <c r="W40" s="11"/>
    </row>
    <row r="41" spans="1:23" ht="18.75">
      <c r="A41" s="6"/>
      <c r="B41" s="29"/>
      <c r="C41" s="32"/>
      <c r="D41" s="32"/>
      <c r="E41" s="32"/>
      <c r="F41" s="32"/>
      <c r="G41" s="32"/>
      <c r="H41" s="31"/>
      <c r="I41" s="8"/>
      <c r="J41" s="8"/>
      <c r="K41" s="8"/>
      <c r="L41" s="6"/>
      <c r="M41" s="6"/>
      <c r="N41" s="8"/>
      <c r="O41" s="6"/>
      <c r="T41" s="4" t="s">
        <v>56</v>
      </c>
      <c r="W41" s="11"/>
    </row>
    <row r="42" spans="1:23" ht="18.75">
      <c r="A42" s="6"/>
      <c r="B42" s="29"/>
      <c r="C42" s="32"/>
      <c r="D42" s="32"/>
      <c r="E42" s="32"/>
      <c r="F42" s="32"/>
      <c r="G42" s="32"/>
      <c r="H42" s="31"/>
      <c r="I42" s="8"/>
      <c r="J42" s="8"/>
      <c r="K42" s="8"/>
      <c r="L42" s="6"/>
      <c r="M42" s="6"/>
      <c r="N42" s="8"/>
      <c r="O42" s="6"/>
      <c r="T42" s="4" t="s">
        <v>57</v>
      </c>
      <c r="W42" s="11"/>
    </row>
    <row r="43" spans="1:23" ht="18.75">
      <c r="A43" s="6"/>
      <c r="B43" s="29"/>
      <c r="C43" s="32"/>
      <c r="D43" s="32"/>
      <c r="E43" s="32"/>
      <c r="F43" s="32"/>
      <c r="G43" s="32"/>
      <c r="H43" s="31"/>
      <c r="I43" s="8"/>
      <c r="J43" s="8"/>
      <c r="K43" s="8"/>
      <c r="L43" s="6"/>
      <c r="M43" s="6"/>
      <c r="N43" s="8"/>
      <c r="O43" s="6"/>
      <c r="T43" s="4" t="s">
        <v>58</v>
      </c>
      <c r="W43" s="11"/>
    </row>
    <row r="44" spans="1:23" ht="18.75">
      <c r="A44" s="6"/>
      <c r="B44" s="29"/>
      <c r="C44" s="32"/>
      <c r="D44" s="32"/>
      <c r="E44" s="32"/>
      <c r="F44" s="32"/>
      <c r="G44" s="32"/>
      <c r="H44" s="31"/>
      <c r="I44" s="8"/>
      <c r="J44" s="8"/>
      <c r="K44" s="8"/>
      <c r="L44" s="6"/>
      <c r="M44" s="6"/>
      <c r="N44" s="8"/>
      <c r="O44" s="6"/>
      <c r="T44" s="4" t="s">
        <v>59</v>
      </c>
      <c r="W44" s="11"/>
    </row>
    <row r="45" spans="1:23" ht="18.75">
      <c r="A45" s="6"/>
      <c r="B45" s="29"/>
      <c r="C45" s="32"/>
      <c r="D45" s="32"/>
      <c r="E45" s="32"/>
      <c r="F45" s="32"/>
      <c r="G45" s="32"/>
      <c r="H45" s="31"/>
      <c r="I45" s="8"/>
      <c r="J45" s="8"/>
      <c r="K45" s="8"/>
      <c r="L45" s="6"/>
      <c r="M45" s="6"/>
      <c r="N45" s="8"/>
      <c r="O45" s="6"/>
      <c r="T45" s="4" t="s">
        <v>60</v>
      </c>
      <c r="W45" s="11"/>
    </row>
    <row r="46" spans="1:23" ht="18.75">
      <c r="A46" s="6"/>
      <c r="B46" s="29"/>
      <c r="C46" s="32"/>
      <c r="D46" s="32"/>
      <c r="E46" s="32"/>
      <c r="F46" s="32"/>
      <c r="G46" s="32"/>
      <c r="H46" s="31"/>
      <c r="I46" s="8"/>
      <c r="J46" s="8"/>
      <c r="K46" s="8"/>
      <c r="L46" s="6"/>
      <c r="M46" s="6"/>
      <c r="N46" s="8"/>
      <c r="O46" s="6"/>
      <c r="T46" s="4" t="s">
        <v>61</v>
      </c>
      <c r="W46" s="11"/>
    </row>
    <row r="47" spans="1:23" ht="18.75">
      <c r="A47" s="6"/>
      <c r="B47" s="29"/>
      <c r="C47" s="32"/>
      <c r="D47" s="32"/>
      <c r="E47" s="32"/>
      <c r="F47" s="32"/>
      <c r="G47" s="32"/>
      <c r="H47" s="31"/>
      <c r="I47" s="8"/>
      <c r="J47" s="8"/>
      <c r="K47" s="8"/>
      <c r="L47" s="6"/>
      <c r="M47" s="6"/>
      <c r="N47" s="8"/>
      <c r="O47" s="6"/>
      <c r="T47" s="4" t="s">
        <v>62</v>
      </c>
      <c r="W47" s="11"/>
    </row>
    <row r="48" spans="1:23" ht="18.75">
      <c r="A48" s="6"/>
      <c r="B48" s="29"/>
      <c r="C48" s="32"/>
      <c r="D48" s="32"/>
      <c r="E48" s="32"/>
      <c r="F48" s="32"/>
      <c r="G48" s="32"/>
      <c r="H48" s="31"/>
      <c r="I48" s="8"/>
      <c r="J48" s="8"/>
      <c r="K48" s="8"/>
      <c r="L48" s="6"/>
      <c r="M48" s="6"/>
      <c r="N48" s="8"/>
      <c r="O48" s="6"/>
      <c r="T48" s="4" t="s">
        <v>63</v>
      </c>
      <c r="W48" s="11"/>
    </row>
    <row r="49" spans="1:23" ht="18.75">
      <c r="A49" s="6"/>
      <c r="B49" s="29"/>
      <c r="C49" s="32"/>
      <c r="D49" s="32"/>
      <c r="E49" s="32"/>
      <c r="F49" s="32"/>
      <c r="G49" s="32"/>
      <c r="H49" s="31"/>
      <c r="I49" s="8"/>
      <c r="J49" s="8"/>
      <c r="K49" s="8"/>
      <c r="L49" s="6"/>
      <c r="M49" s="6"/>
      <c r="N49" s="8"/>
      <c r="O49" s="6"/>
      <c r="T49" s="4" t="s">
        <v>64</v>
      </c>
      <c r="W49" s="11"/>
    </row>
    <row r="50" spans="1:23" ht="18.75">
      <c r="A50" s="6"/>
      <c r="B50" s="29"/>
      <c r="C50" s="32"/>
      <c r="D50" s="32"/>
      <c r="E50" s="32"/>
      <c r="F50" s="32"/>
      <c r="G50" s="32"/>
      <c r="H50" s="31"/>
      <c r="I50" s="8"/>
      <c r="J50" s="8"/>
      <c r="K50" s="8"/>
      <c r="L50" s="6"/>
      <c r="M50" s="6"/>
      <c r="N50" s="8"/>
      <c r="O50" s="6"/>
      <c r="T50" s="4" t="s">
        <v>65</v>
      </c>
      <c r="W50" s="11"/>
    </row>
    <row r="51" spans="1:23" ht="18.75">
      <c r="A51" s="6"/>
      <c r="B51" s="33"/>
      <c r="C51" s="32"/>
      <c r="D51" s="32"/>
      <c r="E51" s="32"/>
      <c r="F51" s="32"/>
      <c r="G51" s="32"/>
      <c r="H51" s="31"/>
      <c r="I51" s="8"/>
      <c r="J51" s="8"/>
      <c r="K51" s="8"/>
      <c r="L51" s="6"/>
      <c r="M51" s="6"/>
      <c r="N51" s="8"/>
      <c r="O51" s="6"/>
      <c r="T51" s="4" t="s">
        <v>66</v>
      </c>
      <c r="W51" s="11"/>
    </row>
    <row r="52" spans="1:23">
      <c r="A52" s="6"/>
      <c r="B52" s="6"/>
      <c r="C52" s="6"/>
      <c r="D52" s="6"/>
      <c r="E52" s="6"/>
      <c r="F52" s="6"/>
      <c r="G52" s="6"/>
      <c r="H52" s="7"/>
      <c r="I52" s="8"/>
      <c r="J52" s="8"/>
      <c r="K52" s="8"/>
      <c r="L52" s="6"/>
      <c r="M52" s="6"/>
      <c r="N52" s="8"/>
      <c r="O52" s="6"/>
      <c r="T52" s="4" t="s">
        <v>67</v>
      </c>
      <c r="W52" s="11"/>
    </row>
    <row r="53" spans="1:23">
      <c r="A53" s="6"/>
      <c r="B53" s="6"/>
      <c r="C53" s="6"/>
      <c r="D53" s="6"/>
      <c r="E53" s="6"/>
      <c r="F53" s="6"/>
      <c r="G53" s="6"/>
      <c r="H53" s="7"/>
      <c r="I53" s="8"/>
      <c r="J53" s="8"/>
      <c r="K53" s="8"/>
      <c r="L53" s="6"/>
      <c r="M53" s="6"/>
      <c r="N53" s="8"/>
      <c r="O53" s="6"/>
      <c r="T53" s="4" t="s">
        <v>68</v>
      </c>
      <c r="W53" s="11"/>
    </row>
    <row r="54" spans="1:23">
      <c r="A54" s="6"/>
      <c r="B54" s="6"/>
      <c r="C54" s="6"/>
      <c r="D54" s="6"/>
      <c r="E54" s="6"/>
      <c r="F54" s="6"/>
      <c r="G54" s="6"/>
      <c r="H54" s="7"/>
      <c r="I54" s="8"/>
      <c r="J54" s="8"/>
      <c r="K54" s="8"/>
      <c r="L54" s="6"/>
      <c r="M54" s="6"/>
      <c r="N54" s="8"/>
      <c r="O54" s="6"/>
      <c r="T54" s="4" t="s">
        <v>69</v>
      </c>
      <c r="W54" s="11"/>
    </row>
    <row r="55" spans="1:23">
      <c r="A55" s="6"/>
      <c r="B55" s="6"/>
      <c r="C55" s="6"/>
      <c r="D55" s="6"/>
      <c r="E55" s="6"/>
      <c r="F55" s="6"/>
      <c r="G55" s="6"/>
      <c r="H55" s="7"/>
      <c r="I55" s="8"/>
      <c r="J55" s="8"/>
      <c r="K55" s="8"/>
      <c r="L55" s="6"/>
      <c r="M55" s="6"/>
      <c r="N55" s="8"/>
      <c r="O55" s="6"/>
      <c r="T55" s="4" t="s">
        <v>70</v>
      </c>
      <c r="W55" s="11"/>
    </row>
    <row r="56" spans="1:23">
      <c r="A56" s="6"/>
      <c r="B56" s="6"/>
      <c r="C56" s="6"/>
      <c r="D56" s="6"/>
      <c r="E56" s="6"/>
      <c r="F56" s="6"/>
      <c r="G56" s="6"/>
      <c r="H56" s="7"/>
      <c r="I56" s="8"/>
      <c r="J56" s="8"/>
      <c r="K56" s="8"/>
      <c r="L56" s="6"/>
      <c r="M56" s="6"/>
      <c r="N56" s="8"/>
      <c r="O56" s="6"/>
      <c r="T56" s="4" t="s">
        <v>71</v>
      </c>
      <c r="W56" s="11"/>
    </row>
    <row r="57" spans="1:23">
      <c r="A57" s="6"/>
      <c r="B57" s="6"/>
      <c r="C57" s="6"/>
      <c r="D57" s="6"/>
      <c r="E57" s="6"/>
      <c r="F57" s="6"/>
      <c r="G57" s="6"/>
      <c r="H57" s="7"/>
      <c r="I57" s="8"/>
      <c r="J57" s="8"/>
      <c r="K57" s="8"/>
      <c r="L57" s="6"/>
      <c r="M57" s="6"/>
      <c r="N57" s="8"/>
      <c r="O57" s="6"/>
      <c r="T57" s="4" t="s">
        <v>72</v>
      </c>
      <c r="W57" s="11"/>
    </row>
    <row r="58" spans="1:23">
      <c r="A58" s="6"/>
      <c r="B58" s="6"/>
      <c r="C58" s="6"/>
      <c r="D58" s="6"/>
      <c r="E58" s="6"/>
      <c r="F58" s="6"/>
      <c r="G58" s="6"/>
      <c r="H58" s="7"/>
      <c r="I58" s="8"/>
      <c r="J58" s="8"/>
      <c r="K58" s="8"/>
      <c r="L58" s="6"/>
      <c r="M58" s="6"/>
      <c r="N58" s="8"/>
      <c r="O58" s="6"/>
      <c r="T58" s="4" t="s">
        <v>73</v>
      </c>
      <c r="W58" s="11"/>
    </row>
    <row r="59" spans="1:23">
      <c r="A59" s="6"/>
      <c r="B59" s="6"/>
      <c r="C59" s="6"/>
      <c r="D59" s="6"/>
      <c r="E59" s="6"/>
      <c r="F59" s="6"/>
      <c r="G59" s="6"/>
      <c r="H59" s="7"/>
      <c r="I59" s="8"/>
      <c r="J59" s="8"/>
      <c r="K59" s="8"/>
      <c r="L59" s="6"/>
      <c r="M59" s="6"/>
      <c r="N59" s="8"/>
      <c r="O59" s="6"/>
      <c r="T59" s="4" t="s">
        <v>74</v>
      </c>
      <c r="W59" s="11"/>
    </row>
    <row r="60" spans="1:23">
      <c r="A60" s="6"/>
      <c r="B60" s="6"/>
      <c r="C60" s="6"/>
      <c r="D60" s="6"/>
      <c r="E60" s="6"/>
      <c r="F60" s="6"/>
      <c r="G60" s="6"/>
      <c r="H60" s="7"/>
      <c r="I60" s="8"/>
      <c r="J60" s="8"/>
      <c r="K60" s="8"/>
      <c r="L60" s="6"/>
      <c r="M60" s="6"/>
      <c r="N60" s="8"/>
      <c r="O60" s="6"/>
      <c r="T60" s="4" t="s">
        <v>75</v>
      </c>
      <c r="W60" s="11"/>
    </row>
    <row r="61" spans="1:23">
      <c r="A61" s="6"/>
      <c r="B61" s="6"/>
      <c r="C61" s="6"/>
      <c r="D61" s="6"/>
      <c r="E61" s="6"/>
      <c r="F61" s="6"/>
      <c r="G61" s="6"/>
      <c r="H61" s="7"/>
      <c r="I61" s="8"/>
      <c r="J61" s="8"/>
      <c r="K61" s="8"/>
      <c r="L61" s="6"/>
      <c r="M61" s="6"/>
      <c r="N61" s="8"/>
      <c r="O61" s="6"/>
      <c r="T61" s="4" t="s">
        <v>76</v>
      </c>
      <c r="W61" s="11"/>
    </row>
    <row r="62" spans="1:23">
      <c r="A62" s="6"/>
      <c r="B62" s="6"/>
      <c r="C62" s="6"/>
      <c r="D62" s="6"/>
      <c r="E62" s="6"/>
      <c r="F62" s="6"/>
      <c r="G62" s="6"/>
      <c r="H62" s="7"/>
      <c r="I62" s="8"/>
      <c r="J62" s="8"/>
      <c r="K62" s="8"/>
      <c r="L62" s="6"/>
      <c r="M62" s="6"/>
      <c r="N62" s="8"/>
      <c r="O62" s="6"/>
      <c r="T62" s="4" t="s">
        <v>77</v>
      </c>
      <c r="W62" s="11"/>
    </row>
    <row r="63" spans="1:23">
      <c r="A63" s="6"/>
      <c r="B63" s="6"/>
      <c r="C63" s="6"/>
      <c r="D63" s="6"/>
      <c r="E63" s="6"/>
      <c r="F63" s="6"/>
      <c r="G63" s="6"/>
      <c r="H63" s="7"/>
      <c r="I63" s="8"/>
      <c r="J63" s="8"/>
      <c r="K63" s="8"/>
      <c r="L63" s="6"/>
      <c r="M63" s="6"/>
      <c r="N63" s="8"/>
      <c r="O63" s="6"/>
      <c r="T63" s="4" t="s">
        <v>78</v>
      </c>
      <c r="W63" s="11"/>
    </row>
    <row r="64" spans="1:23">
      <c r="A64" s="6"/>
      <c r="B64" s="6"/>
      <c r="C64" s="6"/>
      <c r="D64" s="6"/>
      <c r="E64" s="6"/>
      <c r="F64" s="6"/>
      <c r="G64" s="6"/>
      <c r="H64" s="7"/>
      <c r="I64" s="8"/>
      <c r="J64" s="8"/>
      <c r="K64" s="8"/>
      <c r="L64" s="6"/>
      <c r="M64" s="6"/>
      <c r="N64" s="8"/>
      <c r="O64" s="6"/>
      <c r="T64" s="4" t="s">
        <v>79</v>
      </c>
      <c r="W64" s="11"/>
    </row>
    <row r="65" spans="1:23">
      <c r="A65" s="6"/>
      <c r="B65" s="6"/>
      <c r="C65" s="6"/>
      <c r="D65" s="6"/>
      <c r="E65" s="6"/>
      <c r="F65" s="6"/>
      <c r="G65" s="6"/>
      <c r="H65" s="7"/>
      <c r="I65" s="8"/>
      <c r="J65" s="8"/>
      <c r="K65" s="8"/>
      <c r="L65" s="6"/>
      <c r="M65" s="6"/>
      <c r="N65" s="8"/>
      <c r="O65" s="6"/>
      <c r="T65" s="4" t="s">
        <v>80</v>
      </c>
      <c r="W65" s="11"/>
    </row>
    <row r="66" spans="1:23">
      <c r="A66" s="6"/>
      <c r="B66" s="6"/>
      <c r="C66" s="6"/>
      <c r="D66" s="6"/>
      <c r="E66" s="6"/>
      <c r="F66" s="6"/>
      <c r="G66" s="6"/>
      <c r="H66" s="7"/>
      <c r="I66" s="8"/>
      <c r="J66" s="8"/>
      <c r="K66" s="8"/>
      <c r="L66" s="6"/>
      <c r="M66" s="6"/>
      <c r="N66" s="8"/>
      <c r="O66" s="6"/>
      <c r="T66" s="4" t="s">
        <v>81</v>
      </c>
      <c r="W66" s="11"/>
    </row>
    <row r="67" spans="1:23">
      <c r="A67" s="6"/>
      <c r="B67" s="6"/>
      <c r="C67" s="6"/>
      <c r="D67" s="6"/>
      <c r="E67" s="6"/>
      <c r="F67" s="6"/>
      <c r="G67" s="6"/>
      <c r="H67" s="7"/>
      <c r="I67" s="8"/>
      <c r="J67" s="8"/>
      <c r="K67" s="8"/>
      <c r="L67" s="6"/>
      <c r="M67" s="6"/>
      <c r="N67" s="8"/>
      <c r="O67" s="6"/>
      <c r="T67" s="4" t="s">
        <v>82</v>
      </c>
      <c r="W67" s="11"/>
    </row>
    <row r="68" spans="1:23">
      <c r="A68" s="6"/>
      <c r="B68" s="6"/>
      <c r="C68" s="6"/>
      <c r="D68" s="6"/>
      <c r="E68" s="6"/>
      <c r="F68" s="6"/>
      <c r="G68" s="6"/>
      <c r="H68" s="7"/>
      <c r="I68" s="8"/>
      <c r="J68" s="8"/>
      <c r="K68" s="8"/>
      <c r="L68" s="6"/>
      <c r="M68" s="6"/>
      <c r="N68" s="8"/>
      <c r="O68" s="6"/>
      <c r="T68" s="4" t="s">
        <v>83</v>
      </c>
      <c r="W68" s="11"/>
    </row>
    <row r="69" spans="1:23">
      <c r="A69" s="6"/>
      <c r="B69" s="6"/>
      <c r="C69" s="6"/>
      <c r="D69" s="6"/>
      <c r="E69" s="6"/>
      <c r="F69" s="6"/>
      <c r="G69" s="6"/>
      <c r="H69" s="7"/>
      <c r="I69" s="8"/>
      <c r="J69" s="8"/>
      <c r="K69" s="8"/>
      <c r="L69" s="6"/>
      <c r="M69" s="6"/>
      <c r="N69" s="8"/>
      <c r="O69" s="6"/>
      <c r="T69" s="4" t="s">
        <v>84</v>
      </c>
      <c r="W69" s="11"/>
    </row>
    <row r="70" spans="1:23">
      <c r="A70" s="6"/>
      <c r="B70" s="6"/>
      <c r="C70" s="6"/>
      <c r="D70" s="6"/>
      <c r="E70" s="6"/>
      <c r="F70" s="6"/>
      <c r="G70" s="6"/>
      <c r="H70" s="7"/>
      <c r="I70" s="8"/>
      <c r="J70" s="8"/>
      <c r="K70" s="8"/>
      <c r="L70" s="6"/>
      <c r="M70" s="6"/>
      <c r="N70" s="8"/>
      <c r="O70" s="6"/>
      <c r="T70" s="4" t="s">
        <v>85</v>
      </c>
      <c r="W70" s="11"/>
    </row>
    <row r="71" spans="1:23">
      <c r="A71" s="6"/>
      <c r="B71" s="6"/>
      <c r="C71" s="6"/>
      <c r="D71" s="6"/>
      <c r="E71" s="6"/>
      <c r="F71" s="6"/>
      <c r="G71" s="6"/>
      <c r="H71" s="7"/>
      <c r="I71" s="8"/>
      <c r="J71" s="8"/>
      <c r="K71" s="8"/>
      <c r="L71" s="6"/>
      <c r="M71" s="6"/>
      <c r="N71" s="8"/>
      <c r="O71" s="6"/>
      <c r="T71" s="4" t="s">
        <v>86</v>
      </c>
      <c r="W71" s="11"/>
    </row>
    <row r="72" spans="1:23">
      <c r="A72" s="6"/>
      <c r="B72" s="6"/>
      <c r="C72" s="6"/>
      <c r="D72" s="6"/>
      <c r="E72" s="6"/>
      <c r="F72" s="6"/>
      <c r="G72" s="6"/>
      <c r="H72" s="7"/>
      <c r="I72" s="8"/>
      <c r="J72" s="8"/>
      <c r="K72" s="8"/>
      <c r="L72" s="6"/>
      <c r="M72" s="6"/>
      <c r="N72" s="8"/>
      <c r="O72" s="6"/>
      <c r="T72" s="4" t="s">
        <v>87</v>
      </c>
      <c r="W72" s="11"/>
    </row>
    <row r="73" spans="1:23">
      <c r="A73" s="6"/>
      <c r="B73" s="6"/>
      <c r="C73" s="6"/>
      <c r="D73" s="6"/>
      <c r="E73" s="6"/>
      <c r="F73" s="6"/>
      <c r="G73" s="6"/>
      <c r="H73" s="7"/>
      <c r="I73" s="8"/>
      <c r="J73" s="8"/>
      <c r="K73" s="8"/>
      <c r="L73" s="6"/>
      <c r="M73" s="6"/>
      <c r="N73" s="8"/>
      <c r="O73" s="6"/>
      <c r="T73" s="4" t="s">
        <v>88</v>
      </c>
      <c r="W73" s="11"/>
    </row>
    <row r="74" spans="1:23">
      <c r="A74" s="6"/>
      <c r="B74" s="6"/>
      <c r="C74" s="6"/>
      <c r="D74" s="6"/>
      <c r="E74" s="6"/>
      <c r="F74" s="6"/>
      <c r="G74" s="6"/>
      <c r="H74" s="7"/>
      <c r="I74" s="8"/>
      <c r="J74" s="8"/>
      <c r="K74" s="8"/>
      <c r="L74" s="6"/>
      <c r="M74" s="6"/>
      <c r="N74" s="8"/>
      <c r="O74" s="6"/>
      <c r="T74" s="4" t="s">
        <v>89</v>
      </c>
      <c r="W74" s="11"/>
    </row>
    <row r="75" spans="1:23">
      <c r="A75" s="6"/>
      <c r="B75" s="6"/>
      <c r="C75" s="6"/>
      <c r="D75" s="6"/>
      <c r="E75" s="6"/>
      <c r="F75" s="6"/>
      <c r="G75" s="6"/>
      <c r="H75" s="7"/>
      <c r="I75" s="8"/>
      <c r="J75" s="8"/>
      <c r="K75" s="8"/>
      <c r="L75" s="6"/>
      <c r="M75" s="6"/>
      <c r="N75" s="8"/>
      <c r="O75" s="6"/>
      <c r="T75" s="4" t="s">
        <v>90</v>
      </c>
      <c r="W75" s="11"/>
    </row>
    <row r="76" spans="1:23">
      <c r="A76" s="6"/>
      <c r="B76" s="6"/>
      <c r="C76" s="6"/>
      <c r="D76" s="6"/>
      <c r="E76" s="6"/>
      <c r="F76" s="6"/>
      <c r="G76" s="6"/>
      <c r="H76" s="7"/>
      <c r="I76" s="8"/>
      <c r="J76" s="8"/>
      <c r="K76" s="8"/>
      <c r="L76" s="6"/>
      <c r="M76" s="6"/>
      <c r="N76" s="8"/>
      <c r="O76" s="6"/>
      <c r="T76" s="4" t="s">
        <v>91</v>
      </c>
      <c r="W76" s="11"/>
    </row>
    <row r="77" spans="1:23">
      <c r="A77" s="6"/>
      <c r="B77" s="6"/>
      <c r="C77" s="6"/>
      <c r="D77" s="6"/>
      <c r="E77" s="6"/>
      <c r="F77" s="6"/>
      <c r="G77" s="6"/>
      <c r="H77" s="7"/>
      <c r="I77" s="8"/>
      <c r="J77" s="8"/>
      <c r="K77" s="8"/>
      <c r="L77" s="6"/>
      <c r="M77" s="6"/>
      <c r="N77" s="8"/>
      <c r="O77" s="6"/>
      <c r="T77" s="4" t="s">
        <v>92</v>
      </c>
      <c r="W77" s="11"/>
    </row>
    <row r="78" spans="1:23">
      <c r="A78" s="6"/>
      <c r="B78" s="6"/>
      <c r="C78" s="6"/>
      <c r="D78" s="6"/>
      <c r="E78" s="6"/>
      <c r="F78" s="6"/>
      <c r="G78" s="6"/>
      <c r="H78" s="7"/>
      <c r="I78" s="8"/>
      <c r="J78" s="8"/>
      <c r="K78" s="8"/>
      <c r="L78" s="6"/>
      <c r="M78" s="6"/>
      <c r="N78" s="8"/>
      <c r="O78" s="6"/>
      <c r="T78" s="4" t="s">
        <v>93</v>
      </c>
      <c r="W78" s="11"/>
    </row>
    <row r="79" spans="1:23">
      <c r="A79" s="6"/>
      <c r="B79" s="6"/>
      <c r="C79" s="6"/>
      <c r="D79" s="6"/>
      <c r="E79" s="6"/>
      <c r="F79" s="6"/>
      <c r="G79" s="6"/>
      <c r="H79" s="7"/>
      <c r="I79" s="8"/>
      <c r="J79" s="8"/>
      <c r="K79" s="8"/>
      <c r="L79" s="6"/>
      <c r="M79" s="6"/>
      <c r="N79" s="8"/>
      <c r="O79" s="6"/>
      <c r="T79" s="4" t="s">
        <v>94</v>
      </c>
      <c r="W79" s="11"/>
    </row>
    <row r="80" spans="1:23">
      <c r="A80" s="6"/>
      <c r="B80" s="6"/>
      <c r="C80" s="6"/>
      <c r="D80" s="6"/>
      <c r="E80" s="6"/>
      <c r="F80" s="6"/>
      <c r="G80" s="6"/>
      <c r="H80" s="7"/>
      <c r="I80" s="8"/>
      <c r="J80" s="8"/>
      <c r="K80" s="8"/>
      <c r="L80" s="6"/>
      <c r="M80" s="6"/>
      <c r="N80" s="8"/>
      <c r="O80" s="6"/>
      <c r="T80" s="4" t="s">
        <v>95</v>
      </c>
      <c r="W80" s="11"/>
    </row>
    <row r="81" spans="1:23">
      <c r="A81" s="6"/>
      <c r="B81" s="6"/>
      <c r="C81" s="6"/>
      <c r="D81" s="6"/>
      <c r="E81" s="6"/>
      <c r="F81" s="6"/>
      <c r="G81" s="6"/>
      <c r="H81" s="7"/>
      <c r="I81" s="8"/>
      <c r="J81" s="8"/>
      <c r="K81" s="8"/>
      <c r="L81" s="6"/>
      <c r="M81" s="6"/>
      <c r="N81" s="8"/>
      <c r="O81" s="6"/>
      <c r="T81" s="4" t="s">
        <v>96</v>
      </c>
      <c r="W81" s="11"/>
    </row>
    <row r="82" spans="1:23">
      <c r="A82" s="6"/>
      <c r="B82" s="6"/>
      <c r="C82" s="6"/>
      <c r="D82" s="6"/>
      <c r="E82" s="6"/>
      <c r="F82" s="6"/>
      <c r="G82" s="6"/>
      <c r="H82" s="7"/>
      <c r="I82" s="8"/>
      <c r="J82" s="8"/>
      <c r="K82" s="8"/>
      <c r="L82" s="6"/>
      <c r="M82" s="6"/>
      <c r="N82" s="8"/>
      <c r="O82" s="6"/>
      <c r="T82" s="4" t="s">
        <v>97</v>
      </c>
      <c r="W82" s="11"/>
    </row>
    <row r="83" spans="1:23">
      <c r="A83" s="6"/>
      <c r="B83" s="6"/>
      <c r="C83" s="6"/>
      <c r="D83" s="6"/>
      <c r="E83" s="6"/>
      <c r="F83" s="6"/>
      <c r="G83" s="6"/>
      <c r="H83" s="7"/>
      <c r="I83" s="8"/>
      <c r="J83" s="8"/>
      <c r="K83" s="8"/>
      <c r="L83" s="6"/>
      <c r="M83" s="6"/>
      <c r="N83" s="8"/>
      <c r="O83" s="6"/>
      <c r="T83" s="4" t="s">
        <v>98</v>
      </c>
      <c r="W83" s="11"/>
    </row>
    <row r="84" spans="1:23">
      <c r="A84" s="6"/>
      <c r="B84" s="6"/>
      <c r="C84" s="6"/>
      <c r="D84" s="6"/>
      <c r="E84" s="6"/>
      <c r="F84" s="6"/>
      <c r="G84" s="6"/>
      <c r="H84" s="7"/>
      <c r="I84" s="8"/>
      <c r="J84" s="8"/>
      <c r="K84" s="8"/>
      <c r="L84" s="6"/>
      <c r="M84" s="6"/>
      <c r="N84" s="8"/>
      <c r="O84" s="6"/>
      <c r="T84" s="4" t="s">
        <v>99</v>
      </c>
      <c r="W84" s="11"/>
    </row>
    <row r="85" spans="1:23">
      <c r="A85" s="6"/>
      <c r="B85" s="6"/>
      <c r="C85" s="6"/>
      <c r="D85" s="6"/>
      <c r="E85" s="6"/>
      <c r="F85" s="6"/>
      <c r="G85" s="6"/>
      <c r="H85" s="7"/>
      <c r="I85" s="8"/>
      <c r="J85" s="8"/>
      <c r="K85" s="8"/>
      <c r="L85" s="6"/>
      <c r="M85" s="6"/>
      <c r="N85" s="8"/>
      <c r="O85" s="6"/>
      <c r="T85" s="4" t="s">
        <v>100</v>
      </c>
      <c r="W85" s="11"/>
    </row>
    <row r="86" spans="1:23">
      <c r="A86" s="6"/>
      <c r="B86" s="6"/>
      <c r="C86" s="6"/>
      <c r="D86" s="6"/>
      <c r="E86" s="6"/>
      <c r="F86" s="6"/>
      <c r="G86" s="6"/>
      <c r="H86" s="7"/>
      <c r="I86" s="8"/>
      <c r="J86" s="8"/>
      <c r="K86" s="8"/>
      <c r="L86" s="6"/>
      <c r="M86" s="6"/>
      <c r="N86" s="8"/>
      <c r="O86" s="6"/>
      <c r="T86" s="4" t="s">
        <v>101</v>
      </c>
      <c r="W86" s="11"/>
    </row>
    <row r="87" spans="1:23">
      <c r="A87" s="6"/>
      <c r="B87" s="6"/>
      <c r="C87" s="6"/>
      <c r="D87" s="6"/>
      <c r="E87" s="6"/>
      <c r="F87" s="6"/>
      <c r="G87" s="6"/>
      <c r="H87" s="7"/>
      <c r="I87" s="8"/>
      <c r="J87" s="8"/>
      <c r="K87" s="8"/>
      <c r="L87" s="6"/>
      <c r="M87" s="6"/>
      <c r="N87" s="8"/>
      <c r="O87" s="6"/>
      <c r="T87" s="4" t="s">
        <v>102</v>
      </c>
      <c r="W87" s="11"/>
    </row>
    <row r="88" spans="1:23">
      <c r="A88" s="6"/>
      <c r="B88" s="6"/>
      <c r="C88" s="6"/>
      <c r="D88" s="6"/>
      <c r="E88" s="6"/>
      <c r="F88" s="6"/>
      <c r="G88" s="6"/>
      <c r="H88" s="7"/>
      <c r="I88" s="8"/>
      <c r="J88" s="8"/>
      <c r="K88" s="8"/>
      <c r="L88" s="6"/>
      <c r="M88" s="6"/>
      <c r="N88" s="8"/>
      <c r="O88" s="6"/>
      <c r="T88" s="4" t="s">
        <v>103</v>
      </c>
      <c r="W88" s="11"/>
    </row>
    <row r="89" spans="1:23">
      <c r="A89" s="6"/>
      <c r="B89" s="6"/>
      <c r="C89" s="6"/>
      <c r="D89" s="6"/>
      <c r="E89" s="6"/>
      <c r="F89" s="6"/>
      <c r="G89" s="6"/>
      <c r="H89" s="7"/>
      <c r="I89" s="8"/>
      <c r="J89" s="8"/>
      <c r="K89" s="8"/>
      <c r="L89" s="6"/>
      <c r="M89" s="6"/>
      <c r="N89" s="8"/>
      <c r="O89" s="6"/>
      <c r="T89" s="4" t="s">
        <v>104</v>
      </c>
      <c r="W89" s="11"/>
    </row>
    <row r="90" spans="1:23">
      <c r="A90" s="6"/>
      <c r="B90" s="6"/>
      <c r="C90" s="6"/>
      <c r="D90" s="6"/>
      <c r="E90" s="6"/>
      <c r="F90" s="6"/>
      <c r="G90" s="6"/>
      <c r="H90" s="7"/>
      <c r="I90" s="8"/>
      <c r="J90" s="8"/>
      <c r="K90" s="8"/>
      <c r="L90" s="6"/>
      <c r="M90" s="6"/>
      <c r="N90" s="8"/>
      <c r="O90" s="6"/>
      <c r="T90" s="4" t="s">
        <v>105</v>
      </c>
      <c r="W90" s="11"/>
    </row>
    <row r="91" spans="1:23">
      <c r="A91" s="6"/>
      <c r="B91" s="6"/>
      <c r="C91" s="6"/>
      <c r="D91" s="6"/>
      <c r="E91" s="6"/>
      <c r="F91" s="6"/>
      <c r="G91" s="6"/>
      <c r="H91" s="7"/>
      <c r="I91" s="8"/>
      <c r="J91" s="8"/>
      <c r="K91" s="8"/>
      <c r="L91" s="6"/>
      <c r="M91" s="6"/>
      <c r="N91" s="8"/>
      <c r="O91" s="6"/>
      <c r="T91" s="4" t="s">
        <v>106</v>
      </c>
      <c r="W91" s="11"/>
    </row>
    <row r="92" spans="1:23">
      <c r="A92" s="6"/>
      <c r="B92" s="6"/>
      <c r="C92" s="6"/>
      <c r="D92" s="6"/>
      <c r="E92" s="6"/>
      <c r="F92" s="6"/>
      <c r="G92" s="6"/>
      <c r="H92" s="7"/>
      <c r="I92" s="8"/>
      <c r="J92" s="8"/>
      <c r="K92" s="8"/>
      <c r="L92" s="6"/>
      <c r="M92" s="6"/>
      <c r="N92" s="8"/>
      <c r="O92" s="6"/>
      <c r="T92" s="4" t="s">
        <v>107</v>
      </c>
      <c r="W92" s="11"/>
    </row>
    <row r="93" spans="1:23">
      <c r="A93" s="6"/>
      <c r="B93" s="6"/>
      <c r="C93" s="6"/>
      <c r="D93" s="6"/>
      <c r="E93" s="6"/>
      <c r="F93" s="6"/>
      <c r="G93" s="6"/>
      <c r="H93" s="7"/>
      <c r="I93" s="8"/>
      <c r="J93" s="8"/>
      <c r="K93" s="8"/>
      <c r="L93" s="6"/>
      <c r="M93" s="6"/>
      <c r="N93" s="8"/>
      <c r="O93" s="6"/>
      <c r="T93" s="4" t="s">
        <v>108</v>
      </c>
      <c r="W93" s="11"/>
    </row>
    <row r="94" spans="1:23">
      <c r="A94" s="6"/>
      <c r="B94" s="6"/>
      <c r="C94" s="6"/>
      <c r="D94" s="6"/>
      <c r="E94" s="6"/>
      <c r="F94" s="6"/>
      <c r="G94" s="6"/>
      <c r="H94" s="7"/>
      <c r="I94" s="8"/>
      <c r="J94" s="8"/>
      <c r="K94" s="8"/>
      <c r="L94" s="6"/>
      <c r="M94" s="6"/>
      <c r="N94" s="8"/>
      <c r="O94" s="6"/>
      <c r="T94" s="4" t="s">
        <v>109</v>
      </c>
      <c r="W94" s="11"/>
    </row>
    <row r="95" spans="1:23">
      <c r="A95" s="6"/>
      <c r="B95" s="6"/>
      <c r="C95" s="6"/>
      <c r="D95" s="6"/>
      <c r="E95" s="6"/>
      <c r="F95" s="6"/>
      <c r="G95" s="6"/>
      <c r="H95" s="7"/>
      <c r="I95" s="8"/>
      <c r="J95" s="8"/>
      <c r="K95" s="8"/>
      <c r="L95" s="6"/>
      <c r="M95" s="6"/>
      <c r="N95" s="8"/>
      <c r="O95" s="6"/>
      <c r="T95" s="4" t="s">
        <v>110</v>
      </c>
      <c r="W95" s="11"/>
    </row>
    <row r="96" spans="1:23">
      <c r="A96" s="6"/>
      <c r="B96" s="6"/>
      <c r="C96" s="6"/>
      <c r="D96" s="6"/>
      <c r="E96" s="6"/>
      <c r="F96" s="6"/>
      <c r="G96" s="6"/>
      <c r="H96" s="7"/>
      <c r="I96" s="8"/>
      <c r="J96" s="8"/>
      <c r="K96" s="8"/>
      <c r="L96" s="6"/>
      <c r="M96" s="6"/>
      <c r="N96" s="8"/>
      <c r="O96" s="6"/>
      <c r="T96" s="4" t="s">
        <v>111</v>
      </c>
      <c r="W96" s="11"/>
    </row>
    <row r="97" spans="1:23">
      <c r="A97" s="6"/>
      <c r="B97" s="6"/>
      <c r="C97" s="6"/>
      <c r="D97" s="6"/>
      <c r="E97" s="6"/>
      <c r="F97" s="6"/>
      <c r="G97" s="6"/>
      <c r="H97" s="7"/>
      <c r="I97" s="8"/>
      <c r="J97" s="8"/>
      <c r="K97" s="8"/>
      <c r="L97" s="6"/>
      <c r="M97" s="6"/>
      <c r="N97" s="8"/>
      <c r="O97" s="6"/>
      <c r="T97" s="4" t="s">
        <v>112</v>
      </c>
      <c r="W97" s="11"/>
    </row>
    <row r="98" spans="1:23">
      <c r="A98" s="6"/>
      <c r="B98" s="6"/>
      <c r="C98" s="6"/>
      <c r="D98" s="6"/>
      <c r="E98" s="6"/>
      <c r="F98" s="6"/>
      <c r="G98" s="6"/>
      <c r="H98" s="7"/>
      <c r="I98" s="8"/>
      <c r="J98" s="8"/>
      <c r="K98" s="8"/>
      <c r="L98" s="6"/>
      <c r="M98" s="6"/>
      <c r="N98" s="8"/>
      <c r="O98" s="6"/>
      <c r="T98" s="4" t="s">
        <v>113</v>
      </c>
      <c r="W98" s="11"/>
    </row>
    <row r="99" spans="1:23">
      <c r="A99" s="6"/>
      <c r="B99" s="6"/>
      <c r="C99" s="6"/>
      <c r="D99" s="6"/>
      <c r="E99" s="6"/>
      <c r="F99" s="6"/>
      <c r="G99" s="6"/>
      <c r="H99" s="7"/>
      <c r="I99" s="8"/>
      <c r="J99" s="8"/>
      <c r="K99" s="8"/>
      <c r="L99" s="6"/>
      <c r="M99" s="6"/>
      <c r="N99" s="8"/>
      <c r="O99" s="6"/>
      <c r="T99" s="4" t="s">
        <v>114</v>
      </c>
      <c r="W99" s="11"/>
    </row>
    <row r="100" spans="1:23">
      <c r="A100" s="6"/>
      <c r="B100" s="6"/>
      <c r="C100" s="6"/>
      <c r="D100" s="6"/>
      <c r="E100" s="6"/>
      <c r="F100" s="6"/>
      <c r="G100" s="6"/>
      <c r="H100" s="7"/>
      <c r="I100" s="8"/>
      <c r="J100" s="8"/>
      <c r="K100" s="8"/>
      <c r="L100" s="6"/>
      <c r="M100" s="6"/>
      <c r="N100" s="8"/>
      <c r="O100" s="6"/>
      <c r="T100" s="4" t="s">
        <v>115</v>
      </c>
      <c r="W100" s="11"/>
    </row>
    <row r="101" spans="1:23">
      <c r="A101" s="6"/>
      <c r="B101" s="6"/>
      <c r="C101" s="6"/>
      <c r="D101" s="6"/>
      <c r="E101" s="6"/>
      <c r="F101" s="6"/>
      <c r="G101" s="6"/>
      <c r="H101" s="7"/>
      <c r="I101" s="8"/>
      <c r="J101" s="8"/>
      <c r="K101" s="8"/>
      <c r="L101" s="6"/>
      <c r="M101" s="6"/>
      <c r="N101" s="8"/>
      <c r="O101" s="6"/>
      <c r="T101" s="4" t="s">
        <v>116</v>
      </c>
      <c r="W101" s="11"/>
    </row>
    <row r="102" spans="1:23">
      <c r="A102" s="6"/>
      <c r="B102" s="6"/>
      <c r="C102" s="6"/>
      <c r="D102" s="6"/>
      <c r="E102" s="6"/>
      <c r="F102" s="6"/>
      <c r="G102" s="6"/>
      <c r="H102" s="7"/>
      <c r="I102" s="8"/>
      <c r="J102" s="8"/>
      <c r="K102" s="8"/>
      <c r="L102" s="6"/>
      <c r="M102" s="6"/>
      <c r="N102" s="8"/>
      <c r="O102" s="6"/>
      <c r="T102" s="4" t="s">
        <v>117</v>
      </c>
      <c r="W102" s="11"/>
    </row>
    <row r="103" spans="1:23">
      <c r="A103" s="6"/>
      <c r="B103" s="6"/>
      <c r="C103" s="6"/>
      <c r="D103" s="6"/>
      <c r="E103" s="6"/>
      <c r="F103" s="6"/>
      <c r="G103" s="6"/>
      <c r="H103" s="7"/>
      <c r="I103" s="8"/>
      <c r="J103" s="8"/>
      <c r="K103" s="8"/>
      <c r="L103" s="6"/>
      <c r="M103" s="6"/>
      <c r="N103" s="8"/>
      <c r="O103" s="6"/>
      <c r="T103" s="4" t="s">
        <v>118</v>
      </c>
      <c r="W103" s="11"/>
    </row>
    <row r="104" spans="1:23">
      <c r="A104" s="6"/>
      <c r="B104" s="6"/>
      <c r="C104" s="6"/>
      <c r="D104" s="6"/>
      <c r="E104" s="6"/>
      <c r="F104" s="6"/>
      <c r="G104" s="6"/>
      <c r="H104" s="7"/>
      <c r="I104" s="8"/>
      <c r="J104" s="8"/>
      <c r="K104" s="8"/>
      <c r="L104" s="6"/>
      <c r="M104" s="6"/>
      <c r="N104" s="8"/>
      <c r="O104" s="6"/>
      <c r="T104" s="4" t="s">
        <v>119</v>
      </c>
      <c r="W104" s="11"/>
    </row>
    <row r="105" spans="1:23">
      <c r="A105" s="6"/>
      <c r="B105" s="6"/>
      <c r="C105" s="6"/>
      <c r="D105" s="6"/>
      <c r="E105" s="6"/>
      <c r="F105" s="6"/>
      <c r="G105" s="6"/>
      <c r="H105" s="7"/>
      <c r="I105" s="8"/>
      <c r="J105" s="8"/>
      <c r="K105" s="8"/>
      <c r="L105" s="6"/>
      <c r="M105" s="6"/>
      <c r="N105" s="8"/>
      <c r="O105" s="6"/>
      <c r="T105" s="4" t="s">
        <v>120</v>
      </c>
      <c r="W105" s="11"/>
    </row>
    <row r="106" spans="1:23">
      <c r="A106" s="6"/>
      <c r="B106" s="6"/>
      <c r="C106" s="6"/>
      <c r="D106" s="6"/>
      <c r="E106" s="6"/>
      <c r="F106" s="6"/>
      <c r="G106" s="6"/>
      <c r="H106" s="7"/>
      <c r="I106" s="8"/>
      <c r="J106" s="8"/>
      <c r="K106" s="8"/>
      <c r="L106" s="6"/>
      <c r="M106" s="6"/>
      <c r="N106" s="8"/>
      <c r="O106" s="6"/>
      <c r="T106" s="4" t="s">
        <v>121</v>
      </c>
      <c r="W106" s="11"/>
    </row>
    <row r="107" spans="1:23">
      <c r="A107" s="6"/>
      <c r="B107" s="6"/>
      <c r="C107" s="6"/>
      <c r="D107" s="6"/>
      <c r="E107" s="6"/>
      <c r="F107" s="6"/>
      <c r="G107" s="6"/>
      <c r="H107" s="7">
        <f>SUM('PACC Consolidado'!$D115:$G115)</f>
        <v>4</v>
      </c>
      <c r="I107" s="8"/>
      <c r="J107" s="8">
        <f t="shared" ref="J107:J146" si="1">+H107*I107</f>
        <v>0</v>
      </c>
      <c r="K107" s="8" t="e">
        <f t="shared" ref="K107:K146" si="2">SUM(J107:J111)</f>
        <v>#REF!</v>
      </c>
      <c r="L107" s="6"/>
      <c r="M107" s="6"/>
      <c r="N107" s="8"/>
      <c r="O107" s="6"/>
      <c r="T107" s="4" t="s">
        <v>122</v>
      </c>
    </row>
    <row r="108" spans="1:23">
      <c r="A108" s="6"/>
      <c r="B108" s="6"/>
      <c r="C108" s="6"/>
      <c r="D108" s="6"/>
      <c r="E108" s="6"/>
      <c r="F108" s="6"/>
      <c r="G108" s="6"/>
      <c r="H108" s="7">
        <f>SUM('PACC Consolidado'!$D116:$G116)</f>
        <v>20</v>
      </c>
      <c r="I108" s="8"/>
      <c r="J108" s="8">
        <f t="shared" si="1"/>
        <v>0</v>
      </c>
      <c r="K108" s="8" t="e">
        <f t="shared" si="2"/>
        <v>#REF!</v>
      </c>
      <c r="L108" s="6"/>
      <c r="M108" s="6"/>
      <c r="N108" s="8"/>
      <c r="O108" s="6"/>
      <c r="T108" s="4" t="s">
        <v>123</v>
      </c>
    </row>
    <row r="109" spans="1:23">
      <c r="A109" s="6"/>
      <c r="B109" s="6"/>
      <c r="C109" s="6"/>
      <c r="D109" s="6"/>
      <c r="E109" s="6"/>
      <c r="F109" s="6"/>
      <c r="G109" s="6"/>
      <c r="H109" s="7" t="e">
        <f>SUM('PACC Consolidado'!#REF!)</f>
        <v>#REF!</v>
      </c>
      <c r="I109" s="8"/>
      <c r="J109" s="8" t="e">
        <f t="shared" si="1"/>
        <v>#REF!</v>
      </c>
      <c r="K109" s="8" t="e">
        <f t="shared" si="2"/>
        <v>#REF!</v>
      </c>
      <c r="L109" s="6"/>
      <c r="M109" s="6"/>
      <c r="N109" s="8"/>
      <c r="O109" s="6"/>
      <c r="T109" s="4" t="s">
        <v>124</v>
      </c>
    </row>
    <row r="110" spans="1:23">
      <c r="A110" s="6"/>
      <c r="B110" s="6"/>
      <c r="C110" s="6"/>
      <c r="D110" s="6"/>
      <c r="E110" s="6"/>
      <c r="F110" s="6"/>
      <c r="G110" s="6"/>
      <c r="H110" s="7">
        <f>SUM('PACC Consolidado'!$D118:$G118)</f>
        <v>5</v>
      </c>
      <c r="I110" s="8"/>
      <c r="J110" s="8">
        <f t="shared" si="1"/>
        <v>0</v>
      </c>
      <c r="K110" s="8" t="e">
        <f t="shared" si="2"/>
        <v>#REF!</v>
      </c>
      <c r="L110" s="6"/>
      <c r="M110" s="6"/>
      <c r="N110" s="8"/>
      <c r="O110" s="6"/>
      <c r="T110" s="4" t="s">
        <v>125</v>
      </c>
    </row>
    <row r="111" spans="1:23">
      <c r="A111" s="6"/>
      <c r="B111" s="6"/>
      <c r="C111" s="6"/>
      <c r="D111" s="6"/>
      <c r="E111" s="6"/>
      <c r="F111" s="6"/>
      <c r="G111" s="6"/>
      <c r="H111" s="7">
        <f>SUM('PACC Consolidado'!$D121:$G121)</f>
        <v>60</v>
      </c>
      <c r="I111" s="8"/>
      <c r="J111" s="8">
        <f t="shared" si="1"/>
        <v>0</v>
      </c>
      <c r="K111" s="8" t="e">
        <f t="shared" si="2"/>
        <v>#REF!</v>
      </c>
      <c r="L111" s="6"/>
      <c r="M111" s="6"/>
      <c r="N111" s="8"/>
      <c r="O111" s="6"/>
      <c r="T111" s="4" t="s">
        <v>126</v>
      </c>
    </row>
    <row r="112" spans="1:23">
      <c r="A112" s="6"/>
      <c r="B112" s="6"/>
      <c r="C112" s="6"/>
      <c r="D112" s="6"/>
      <c r="E112" s="6"/>
      <c r="F112" s="6"/>
      <c r="G112" s="6"/>
      <c r="H112" s="7">
        <f>SUM('PACC Consolidado'!$D122:$G122)</f>
        <v>10</v>
      </c>
      <c r="I112" s="8"/>
      <c r="J112" s="8">
        <f t="shared" si="1"/>
        <v>0</v>
      </c>
      <c r="K112" s="8" t="e">
        <f t="shared" si="2"/>
        <v>#REF!</v>
      </c>
      <c r="L112" s="6"/>
      <c r="M112" s="6"/>
      <c r="N112" s="8"/>
      <c r="O112" s="6"/>
      <c r="T112" s="4" t="s">
        <v>127</v>
      </c>
    </row>
    <row r="113" spans="1:20">
      <c r="A113" s="6"/>
      <c r="B113" s="6"/>
      <c r="C113" s="6"/>
      <c r="D113" s="6"/>
      <c r="E113" s="6"/>
      <c r="F113" s="6"/>
      <c r="G113" s="6"/>
      <c r="H113" s="7" t="e">
        <f>SUM('PACC Consolidado'!#REF!)</f>
        <v>#REF!</v>
      </c>
      <c r="I113" s="8"/>
      <c r="J113" s="8" t="e">
        <f t="shared" si="1"/>
        <v>#REF!</v>
      </c>
      <c r="K113" s="8" t="e">
        <f t="shared" si="2"/>
        <v>#REF!</v>
      </c>
      <c r="L113" s="6"/>
      <c r="M113" s="6"/>
      <c r="N113" s="8"/>
      <c r="O113" s="6"/>
      <c r="T113" s="4" t="s">
        <v>128</v>
      </c>
    </row>
    <row r="114" spans="1:20">
      <c r="A114" s="6"/>
      <c r="B114" s="6"/>
      <c r="C114" s="6"/>
      <c r="D114" s="6"/>
      <c r="E114" s="6"/>
      <c r="F114" s="6"/>
      <c r="G114" s="6"/>
      <c r="H114" s="7" t="e">
        <f>SUM('PACC Consolidado'!#REF!)</f>
        <v>#REF!</v>
      </c>
      <c r="I114" s="8"/>
      <c r="J114" s="8" t="e">
        <f t="shared" si="1"/>
        <v>#REF!</v>
      </c>
      <c r="K114" s="8" t="e">
        <f t="shared" si="2"/>
        <v>#REF!</v>
      </c>
      <c r="L114" s="6"/>
      <c r="M114" s="6"/>
      <c r="N114" s="8"/>
      <c r="O114" s="6"/>
      <c r="T114" s="4" t="s">
        <v>129</v>
      </c>
    </row>
    <row r="115" spans="1:20">
      <c r="A115" s="6"/>
      <c r="B115" s="6"/>
      <c r="C115" s="6"/>
      <c r="D115" s="6"/>
      <c r="E115" s="6"/>
      <c r="F115" s="6"/>
      <c r="G115" s="6"/>
      <c r="H115" s="7" t="e">
        <f>SUM('PACC Consolidado'!#REF!)</f>
        <v>#REF!</v>
      </c>
      <c r="I115" s="8"/>
      <c r="J115" s="8" t="e">
        <f t="shared" si="1"/>
        <v>#REF!</v>
      </c>
      <c r="K115" s="8" t="e">
        <f t="shared" si="2"/>
        <v>#REF!</v>
      </c>
      <c r="L115" s="6"/>
      <c r="M115" s="6"/>
      <c r="N115" s="8"/>
      <c r="O115" s="6"/>
      <c r="T115" s="4" t="s">
        <v>130</v>
      </c>
    </row>
    <row r="116" spans="1:20">
      <c r="A116" s="6"/>
      <c r="B116" s="6"/>
      <c r="C116" s="6"/>
      <c r="D116" s="6"/>
      <c r="E116" s="6"/>
      <c r="F116" s="6"/>
      <c r="G116" s="6"/>
      <c r="H116" s="7" t="e">
        <f>SUM('PACC Consolidado'!#REF!)</f>
        <v>#REF!</v>
      </c>
      <c r="I116" s="8"/>
      <c r="J116" s="8" t="e">
        <f t="shared" si="1"/>
        <v>#REF!</v>
      </c>
      <c r="K116" s="8" t="e">
        <f t="shared" si="2"/>
        <v>#REF!</v>
      </c>
      <c r="L116" s="6"/>
      <c r="M116" s="6"/>
      <c r="N116" s="8"/>
      <c r="O116" s="6"/>
      <c r="T116" s="4" t="s">
        <v>131</v>
      </c>
    </row>
    <row r="117" spans="1:20">
      <c r="A117" s="6"/>
      <c r="B117" s="6"/>
      <c r="C117" s="6"/>
      <c r="D117" s="6"/>
      <c r="E117" s="6"/>
      <c r="F117" s="6"/>
      <c r="G117" s="6"/>
      <c r="H117" s="7" t="e">
        <f>SUM('PACC Consolidado'!#REF!)</f>
        <v>#REF!</v>
      </c>
      <c r="I117" s="8"/>
      <c r="J117" s="8" t="e">
        <f t="shared" si="1"/>
        <v>#REF!</v>
      </c>
      <c r="K117" s="8" t="e">
        <f t="shared" si="2"/>
        <v>#REF!</v>
      </c>
      <c r="L117" s="6"/>
      <c r="M117" s="6"/>
      <c r="N117" s="8"/>
      <c r="O117" s="6"/>
      <c r="T117" s="4" t="s">
        <v>132</v>
      </c>
    </row>
    <row r="118" spans="1:20">
      <c r="A118" s="6"/>
      <c r="B118" s="6"/>
      <c r="C118" s="6"/>
      <c r="D118" s="6"/>
      <c r="E118" s="6"/>
      <c r="F118" s="6"/>
      <c r="G118" s="6"/>
      <c r="H118" s="7" t="e">
        <f>SUM('PACC Consolidado'!#REF!)</f>
        <v>#REF!</v>
      </c>
      <c r="I118" s="8"/>
      <c r="J118" s="8" t="e">
        <f t="shared" si="1"/>
        <v>#REF!</v>
      </c>
      <c r="K118" s="8" t="e">
        <f t="shared" si="2"/>
        <v>#REF!</v>
      </c>
      <c r="L118" s="6"/>
      <c r="M118" s="6"/>
      <c r="N118" s="8"/>
      <c r="O118" s="6"/>
      <c r="T118" s="4" t="s">
        <v>133</v>
      </c>
    </row>
    <row r="119" spans="1:20">
      <c r="A119" s="6"/>
      <c r="B119" s="6"/>
      <c r="C119" s="6"/>
      <c r="D119" s="6"/>
      <c r="E119" s="6"/>
      <c r="F119" s="6"/>
      <c r="G119" s="6"/>
      <c r="H119" s="7" t="e">
        <f>SUM('PACC Consolidado'!#REF!)</f>
        <v>#REF!</v>
      </c>
      <c r="I119" s="8"/>
      <c r="J119" s="8" t="e">
        <f t="shared" si="1"/>
        <v>#REF!</v>
      </c>
      <c r="K119" s="8" t="e">
        <f t="shared" si="2"/>
        <v>#REF!</v>
      </c>
      <c r="L119" s="6"/>
      <c r="M119" s="6"/>
      <c r="N119" s="8"/>
      <c r="O119" s="6"/>
      <c r="T119" s="4" t="s">
        <v>134</v>
      </c>
    </row>
    <row r="120" spans="1:20">
      <c r="A120" s="6"/>
      <c r="B120" s="6"/>
      <c r="C120" s="6"/>
      <c r="D120" s="6"/>
      <c r="E120" s="6"/>
      <c r="F120" s="6"/>
      <c r="G120" s="6"/>
      <c r="H120" s="7" t="e">
        <f>SUM('PACC Consolidado'!#REF!)</f>
        <v>#REF!</v>
      </c>
      <c r="I120" s="8"/>
      <c r="J120" s="8" t="e">
        <f t="shared" si="1"/>
        <v>#REF!</v>
      </c>
      <c r="K120" s="8" t="e">
        <f t="shared" si="2"/>
        <v>#REF!</v>
      </c>
      <c r="L120" s="6"/>
      <c r="M120" s="6"/>
      <c r="N120" s="8"/>
      <c r="O120" s="6"/>
      <c r="T120" s="4" t="s">
        <v>135</v>
      </c>
    </row>
    <row r="121" spans="1:20">
      <c r="A121" s="6"/>
      <c r="B121" s="6"/>
      <c r="C121" s="6"/>
      <c r="D121" s="6"/>
      <c r="E121" s="6"/>
      <c r="F121" s="6"/>
      <c r="G121" s="6"/>
      <c r="H121" s="7" t="e">
        <f>SUM('PACC Consolidado'!#REF!)</f>
        <v>#REF!</v>
      </c>
      <c r="I121" s="8"/>
      <c r="J121" s="8" t="e">
        <f t="shared" si="1"/>
        <v>#REF!</v>
      </c>
      <c r="K121" s="8" t="e">
        <f t="shared" si="2"/>
        <v>#REF!</v>
      </c>
      <c r="L121" s="6"/>
      <c r="M121" s="6"/>
      <c r="N121" s="8"/>
      <c r="O121" s="6"/>
      <c r="T121" s="4" t="s">
        <v>136</v>
      </c>
    </row>
    <row r="122" spans="1:20">
      <c r="A122" s="6"/>
      <c r="B122" s="6"/>
      <c r="C122" s="6"/>
      <c r="D122" s="6"/>
      <c r="E122" s="6"/>
      <c r="F122" s="6"/>
      <c r="G122" s="6"/>
      <c r="H122" s="7">
        <f>SUM('PACC Consolidado'!$D123:$G123)</f>
        <v>1200</v>
      </c>
      <c r="I122" s="8"/>
      <c r="J122" s="8">
        <f t="shared" si="1"/>
        <v>0</v>
      </c>
      <c r="K122" s="8" t="e">
        <f t="shared" si="2"/>
        <v>#REF!</v>
      </c>
      <c r="L122" s="6"/>
      <c r="M122" s="6"/>
      <c r="N122" s="8"/>
      <c r="O122" s="6"/>
      <c r="T122" s="4" t="s">
        <v>137</v>
      </c>
    </row>
    <row r="123" spans="1:20">
      <c r="A123" s="6"/>
      <c r="B123" s="6"/>
      <c r="C123" s="6"/>
      <c r="D123" s="6"/>
      <c r="E123" s="6"/>
      <c r="F123" s="6"/>
      <c r="G123" s="6"/>
      <c r="H123" s="7">
        <f>SUM('PACC Consolidado'!$D124:$G124)</f>
        <v>200</v>
      </c>
      <c r="I123" s="8"/>
      <c r="J123" s="8">
        <f t="shared" si="1"/>
        <v>0</v>
      </c>
      <c r="K123" s="8" t="e">
        <f t="shared" si="2"/>
        <v>#REF!</v>
      </c>
      <c r="L123" s="6"/>
      <c r="M123" s="6"/>
      <c r="N123" s="8"/>
      <c r="O123" s="6"/>
      <c r="T123" s="4" t="s">
        <v>138</v>
      </c>
    </row>
    <row r="124" spans="1:20">
      <c r="A124" s="6"/>
      <c r="B124" s="6"/>
      <c r="C124" s="6"/>
      <c r="D124" s="6"/>
      <c r="E124" s="6"/>
      <c r="F124" s="6"/>
      <c r="G124" s="6"/>
      <c r="H124" s="7" t="e">
        <f>SUM('PACC Consolidado'!#REF!)</f>
        <v>#REF!</v>
      </c>
      <c r="I124" s="8"/>
      <c r="J124" s="8" t="e">
        <f t="shared" si="1"/>
        <v>#REF!</v>
      </c>
      <c r="K124" s="8" t="e">
        <f t="shared" si="2"/>
        <v>#REF!</v>
      </c>
      <c r="L124" s="6"/>
      <c r="M124" s="6"/>
      <c r="N124" s="8"/>
      <c r="O124" s="6"/>
      <c r="T124" s="4" t="s">
        <v>139</v>
      </c>
    </row>
    <row r="125" spans="1:20">
      <c r="A125" s="6"/>
      <c r="B125" s="6"/>
      <c r="C125" s="6"/>
      <c r="D125" s="6"/>
      <c r="E125" s="6"/>
      <c r="F125" s="6"/>
      <c r="G125" s="6"/>
      <c r="H125" s="7" t="e">
        <f>SUM('PACC Consolidado'!#REF!)</f>
        <v>#REF!</v>
      </c>
      <c r="I125" s="8"/>
      <c r="J125" s="8" t="e">
        <f t="shared" si="1"/>
        <v>#REF!</v>
      </c>
      <c r="K125" s="8" t="e">
        <f t="shared" si="2"/>
        <v>#REF!</v>
      </c>
      <c r="L125" s="6"/>
      <c r="M125" s="6"/>
      <c r="N125" s="8"/>
      <c r="O125" s="6"/>
      <c r="T125" s="4" t="s">
        <v>140</v>
      </c>
    </row>
    <row r="126" spans="1:20">
      <c r="A126" s="6"/>
      <c r="B126" s="6"/>
      <c r="C126" s="6"/>
      <c r="D126" s="6"/>
      <c r="E126" s="6"/>
      <c r="F126" s="6"/>
      <c r="G126" s="6"/>
      <c r="H126" s="7" t="e">
        <f>SUM('PACC Consolidado'!#REF!)</f>
        <v>#REF!</v>
      </c>
      <c r="I126" s="8"/>
      <c r="J126" s="8" t="e">
        <f t="shared" si="1"/>
        <v>#REF!</v>
      </c>
      <c r="K126" s="8" t="e">
        <f t="shared" si="2"/>
        <v>#REF!</v>
      </c>
      <c r="L126" s="6"/>
      <c r="M126" s="6"/>
      <c r="N126" s="8"/>
      <c r="O126" s="6"/>
      <c r="T126" s="4" t="s">
        <v>141</v>
      </c>
    </row>
    <row r="127" spans="1:20">
      <c r="A127" s="6"/>
      <c r="B127" s="6"/>
      <c r="C127" s="6"/>
      <c r="D127" s="6"/>
      <c r="E127" s="6"/>
      <c r="F127" s="6"/>
      <c r="G127" s="6"/>
      <c r="H127" s="7" t="e">
        <f>SUM('PACC Consolidado'!#REF!)</f>
        <v>#REF!</v>
      </c>
      <c r="I127" s="8"/>
      <c r="J127" s="8" t="e">
        <f t="shared" si="1"/>
        <v>#REF!</v>
      </c>
      <c r="K127" s="8" t="e">
        <f t="shared" si="2"/>
        <v>#REF!</v>
      </c>
      <c r="L127" s="6"/>
      <c r="M127" s="6"/>
      <c r="N127" s="8"/>
      <c r="O127" s="6"/>
      <c r="T127" s="4" t="s">
        <v>142</v>
      </c>
    </row>
    <row r="128" spans="1:20">
      <c r="A128" s="6"/>
      <c r="B128" s="6"/>
      <c r="C128" s="6"/>
      <c r="D128" s="6"/>
      <c r="E128" s="6"/>
      <c r="F128" s="6"/>
      <c r="G128" s="6"/>
      <c r="H128" s="7">
        <f>SUM('PACC Consolidado'!$D125:$G125)</f>
        <v>20</v>
      </c>
      <c r="I128" s="8"/>
      <c r="J128" s="8">
        <f t="shared" si="1"/>
        <v>0</v>
      </c>
      <c r="K128" s="8" t="e">
        <f t="shared" si="2"/>
        <v>#REF!</v>
      </c>
      <c r="L128" s="6"/>
      <c r="M128" s="6"/>
      <c r="N128" s="8"/>
      <c r="O128" s="6"/>
      <c r="T128" s="4" t="s">
        <v>143</v>
      </c>
    </row>
    <row r="129" spans="1:20">
      <c r="A129" s="6"/>
      <c r="B129" s="6"/>
      <c r="C129" s="6"/>
      <c r="D129" s="6"/>
      <c r="E129" s="6"/>
      <c r="F129" s="6"/>
      <c r="G129" s="6"/>
      <c r="H129" s="7" t="e">
        <f>SUM('PACC Consolidado'!#REF!)</f>
        <v>#REF!</v>
      </c>
      <c r="I129" s="8"/>
      <c r="J129" s="8" t="e">
        <f t="shared" si="1"/>
        <v>#REF!</v>
      </c>
      <c r="K129" s="8" t="e">
        <f t="shared" si="2"/>
        <v>#REF!</v>
      </c>
      <c r="L129" s="6"/>
      <c r="M129" s="6"/>
      <c r="N129" s="8"/>
      <c r="O129" s="6"/>
      <c r="T129" s="4" t="s">
        <v>144</v>
      </c>
    </row>
    <row r="130" spans="1:20">
      <c r="A130" s="6"/>
      <c r="B130" s="6"/>
      <c r="C130" s="6"/>
      <c r="D130" s="6"/>
      <c r="E130" s="6"/>
      <c r="F130" s="6"/>
      <c r="G130" s="6"/>
      <c r="H130" s="7" t="e">
        <f>SUM('PACC Consolidado'!#REF!)</f>
        <v>#REF!</v>
      </c>
      <c r="I130" s="8"/>
      <c r="J130" s="8" t="e">
        <f t="shared" si="1"/>
        <v>#REF!</v>
      </c>
      <c r="K130" s="8" t="e">
        <f t="shared" si="2"/>
        <v>#REF!</v>
      </c>
      <c r="L130" s="6"/>
      <c r="M130" s="6"/>
      <c r="N130" s="8"/>
      <c r="O130" s="6"/>
      <c r="T130" s="4" t="s">
        <v>145</v>
      </c>
    </row>
    <row r="131" spans="1:20">
      <c r="A131" s="6"/>
      <c r="B131" s="6"/>
      <c r="C131" s="6"/>
      <c r="D131" s="6"/>
      <c r="E131" s="6"/>
      <c r="F131" s="6"/>
      <c r="G131" s="6"/>
      <c r="H131" s="7" t="e">
        <f>SUM('PACC Consolidado'!#REF!)</f>
        <v>#REF!</v>
      </c>
      <c r="I131" s="8"/>
      <c r="J131" s="8" t="e">
        <f t="shared" si="1"/>
        <v>#REF!</v>
      </c>
      <c r="K131" s="8" t="e">
        <f t="shared" si="2"/>
        <v>#REF!</v>
      </c>
      <c r="L131" s="6"/>
      <c r="M131" s="6"/>
      <c r="N131" s="8"/>
      <c r="O131" s="6"/>
      <c r="T131" s="4" t="s">
        <v>146</v>
      </c>
    </row>
    <row r="132" spans="1:20">
      <c r="A132" s="6"/>
      <c r="B132" s="6"/>
      <c r="C132" s="6"/>
      <c r="D132" s="6"/>
      <c r="E132" s="6"/>
      <c r="F132" s="6"/>
      <c r="G132" s="6"/>
      <c r="H132" s="7" t="e">
        <f>SUM('PACC Consolidado'!#REF!)</f>
        <v>#REF!</v>
      </c>
      <c r="I132" s="8"/>
      <c r="J132" s="8" t="e">
        <f t="shared" si="1"/>
        <v>#REF!</v>
      </c>
      <c r="K132" s="8" t="e">
        <f t="shared" si="2"/>
        <v>#REF!</v>
      </c>
      <c r="L132" s="6"/>
      <c r="M132" s="6"/>
      <c r="N132" s="8"/>
      <c r="O132" s="6"/>
      <c r="T132" s="4" t="s">
        <v>147</v>
      </c>
    </row>
    <row r="133" spans="1:20">
      <c r="A133" s="6"/>
      <c r="B133" s="6"/>
      <c r="C133" s="6"/>
      <c r="D133" s="6"/>
      <c r="E133" s="6"/>
      <c r="F133" s="6"/>
      <c r="G133" s="6"/>
      <c r="H133" s="7">
        <f>SUM('PACC Consolidado'!$D126:$G126)</f>
        <v>12</v>
      </c>
      <c r="I133" s="8"/>
      <c r="J133" s="8">
        <f t="shared" si="1"/>
        <v>0</v>
      </c>
      <c r="K133" s="8" t="e">
        <f t="shared" si="2"/>
        <v>#REF!</v>
      </c>
      <c r="L133" s="6"/>
      <c r="M133" s="6"/>
      <c r="N133" s="8"/>
      <c r="O133" s="6"/>
      <c r="T133" s="4" t="s">
        <v>148</v>
      </c>
    </row>
    <row r="134" spans="1:20">
      <c r="A134" s="6"/>
      <c r="B134" s="6"/>
      <c r="C134" s="6"/>
      <c r="D134" s="6"/>
      <c r="E134" s="6"/>
      <c r="F134" s="6"/>
      <c r="G134" s="6"/>
      <c r="H134" s="7" t="e">
        <f>SUM('PACC Consolidado'!#REF!)</f>
        <v>#REF!</v>
      </c>
      <c r="I134" s="8"/>
      <c r="J134" s="8" t="e">
        <f t="shared" si="1"/>
        <v>#REF!</v>
      </c>
      <c r="K134" s="8" t="e">
        <f t="shared" si="2"/>
        <v>#REF!</v>
      </c>
      <c r="L134" s="6"/>
      <c r="M134" s="6"/>
      <c r="N134" s="8"/>
      <c r="O134" s="6"/>
      <c r="T134" s="4" t="s">
        <v>149</v>
      </c>
    </row>
    <row r="135" spans="1:20">
      <c r="A135" s="6"/>
      <c r="B135" s="6"/>
      <c r="C135" s="6"/>
      <c r="D135" s="6"/>
      <c r="E135" s="6"/>
      <c r="F135" s="6"/>
      <c r="G135" s="6"/>
      <c r="H135" s="7" t="e">
        <f>SUM('PACC Consolidado'!#REF!)</f>
        <v>#REF!</v>
      </c>
      <c r="I135" s="8"/>
      <c r="J135" s="8" t="e">
        <f t="shared" si="1"/>
        <v>#REF!</v>
      </c>
      <c r="K135" s="8" t="e">
        <f t="shared" si="2"/>
        <v>#REF!</v>
      </c>
      <c r="L135" s="6"/>
      <c r="M135" s="6"/>
      <c r="N135" s="8"/>
      <c r="O135" s="6"/>
      <c r="T135" s="4" t="s">
        <v>150</v>
      </c>
    </row>
    <row r="136" spans="1:20">
      <c r="A136" s="6"/>
      <c r="B136" s="6"/>
      <c r="C136" s="6"/>
      <c r="D136" s="6"/>
      <c r="E136" s="6"/>
      <c r="F136" s="6"/>
      <c r="G136" s="6"/>
      <c r="H136" s="7" t="e">
        <f>SUM('PACC Consolidado'!#REF!)</f>
        <v>#REF!</v>
      </c>
      <c r="I136" s="8"/>
      <c r="J136" s="8" t="e">
        <f t="shared" si="1"/>
        <v>#REF!</v>
      </c>
      <c r="K136" s="8" t="e">
        <f t="shared" si="2"/>
        <v>#REF!</v>
      </c>
      <c r="L136" s="6"/>
      <c r="M136" s="6"/>
      <c r="N136" s="8"/>
      <c r="O136" s="6"/>
      <c r="T136" s="4" t="s">
        <v>151</v>
      </c>
    </row>
    <row r="137" spans="1:20">
      <c r="A137" s="6"/>
      <c r="B137" s="6"/>
      <c r="C137" s="6"/>
      <c r="D137" s="6"/>
      <c r="E137" s="6"/>
      <c r="F137" s="6"/>
      <c r="G137" s="6"/>
      <c r="H137" s="7" t="e">
        <f>SUM('PACC Consolidado'!#REF!)</f>
        <v>#REF!</v>
      </c>
      <c r="I137" s="8"/>
      <c r="J137" s="8" t="e">
        <f t="shared" si="1"/>
        <v>#REF!</v>
      </c>
      <c r="K137" s="8" t="e">
        <f t="shared" si="2"/>
        <v>#REF!</v>
      </c>
      <c r="L137" s="6"/>
      <c r="M137" s="6"/>
      <c r="N137" s="8"/>
      <c r="O137" s="6"/>
      <c r="T137" s="4" t="s">
        <v>152</v>
      </c>
    </row>
    <row r="138" spans="1:20">
      <c r="A138" s="6"/>
      <c r="B138" s="6"/>
      <c r="C138" s="6"/>
      <c r="D138" s="6"/>
      <c r="E138" s="6"/>
      <c r="F138" s="6"/>
      <c r="G138" s="6"/>
      <c r="H138" s="7" t="e">
        <f>SUM('PACC Consolidado'!#REF!)</f>
        <v>#REF!</v>
      </c>
      <c r="I138" s="8"/>
      <c r="J138" s="8" t="e">
        <f t="shared" si="1"/>
        <v>#REF!</v>
      </c>
      <c r="K138" s="8" t="e">
        <f t="shared" si="2"/>
        <v>#REF!</v>
      </c>
      <c r="L138" s="6"/>
      <c r="M138" s="6"/>
      <c r="N138" s="8"/>
      <c r="O138" s="6"/>
      <c r="T138" s="4" t="s">
        <v>153</v>
      </c>
    </row>
    <row r="139" spans="1:20">
      <c r="A139" s="6"/>
      <c r="B139" s="6"/>
      <c r="C139" s="6"/>
      <c r="D139" s="6"/>
      <c r="E139" s="6"/>
      <c r="F139" s="6"/>
      <c r="G139" s="6"/>
      <c r="H139" s="7" t="e">
        <f>SUM('PACC Consolidado'!#REF!)</f>
        <v>#REF!</v>
      </c>
      <c r="I139" s="8"/>
      <c r="J139" s="8" t="e">
        <f t="shared" si="1"/>
        <v>#REF!</v>
      </c>
      <c r="K139" s="8" t="e">
        <f t="shared" si="2"/>
        <v>#REF!</v>
      </c>
      <c r="L139" s="6"/>
      <c r="M139" s="6"/>
      <c r="N139" s="8"/>
      <c r="O139" s="6"/>
      <c r="T139" s="4" t="s">
        <v>154</v>
      </c>
    </row>
    <row r="140" spans="1:20">
      <c r="A140" s="6"/>
      <c r="B140" s="6"/>
      <c r="C140" s="6"/>
      <c r="D140" s="6"/>
      <c r="E140" s="6"/>
      <c r="F140" s="6"/>
      <c r="G140" s="6"/>
      <c r="H140" s="7">
        <f>SUM('PACC Consolidado'!$D127:$G127)</f>
        <v>25</v>
      </c>
      <c r="I140" s="8"/>
      <c r="J140" s="8">
        <f t="shared" si="1"/>
        <v>0</v>
      </c>
      <c r="K140" s="8" t="e">
        <f t="shared" si="2"/>
        <v>#REF!</v>
      </c>
      <c r="L140" s="6"/>
      <c r="M140" s="6"/>
      <c r="N140" s="8"/>
      <c r="O140" s="6"/>
      <c r="T140" s="4" t="s">
        <v>155</v>
      </c>
    </row>
    <row r="141" spans="1:20">
      <c r="A141" s="6"/>
      <c r="B141" s="6"/>
      <c r="C141" s="6"/>
      <c r="D141" s="6"/>
      <c r="E141" s="6"/>
      <c r="F141" s="6"/>
      <c r="G141" s="6"/>
      <c r="H141" s="7" t="e">
        <f>SUM('PACC Consolidado'!#REF!)</f>
        <v>#REF!</v>
      </c>
      <c r="I141" s="8"/>
      <c r="J141" s="8" t="e">
        <f t="shared" si="1"/>
        <v>#REF!</v>
      </c>
      <c r="K141" s="8" t="e">
        <f t="shared" si="2"/>
        <v>#REF!</v>
      </c>
      <c r="L141" s="6"/>
      <c r="M141" s="6"/>
      <c r="N141" s="8"/>
      <c r="O141" s="6"/>
      <c r="T141" s="4" t="s">
        <v>156</v>
      </c>
    </row>
    <row r="142" spans="1:20">
      <c r="A142" s="6"/>
      <c r="B142" s="6"/>
      <c r="C142" s="6"/>
      <c r="D142" s="6"/>
      <c r="E142" s="6"/>
      <c r="F142" s="6"/>
      <c r="G142" s="6"/>
      <c r="H142" s="7" t="e">
        <f>SUM('PACC Consolidado'!#REF!)</f>
        <v>#REF!</v>
      </c>
      <c r="I142" s="8"/>
      <c r="J142" s="8" t="e">
        <f t="shared" si="1"/>
        <v>#REF!</v>
      </c>
      <c r="K142" s="8" t="e">
        <f t="shared" si="2"/>
        <v>#REF!</v>
      </c>
      <c r="L142" s="6"/>
      <c r="M142" s="6"/>
      <c r="N142" s="8"/>
      <c r="O142" s="6"/>
      <c r="T142" s="4" t="s">
        <v>157</v>
      </c>
    </row>
    <row r="143" spans="1:20">
      <c r="A143" s="6"/>
      <c r="B143" s="6"/>
      <c r="C143" s="6"/>
      <c r="D143" s="6"/>
      <c r="E143" s="6"/>
      <c r="F143" s="6"/>
      <c r="G143" s="6"/>
      <c r="H143" s="7" t="e">
        <f>SUM('PACC Consolidado'!#REF!)</f>
        <v>#REF!</v>
      </c>
      <c r="I143" s="8"/>
      <c r="J143" s="8" t="e">
        <f t="shared" si="1"/>
        <v>#REF!</v>
      </c>
      <c r="K143" s="8" t="e">
        <f t="shared" si="2"/>
        <v>#REF!</v>
      </c>
      <c r="L143" s="6"/>
      <c r="M143" s="6"/>
      <c r="N143" s="8"/>
      <c r="O143" s="6"/>
      <c r="T143" s="4" t="s">
        <v>158</v>
      </c>
    </row>
    <row r="144" spans="1:20">
      <c r="A144" s="6"/>
      <c r="B144" s="6"/>
      <c r="C144" s="6"/>
      <c r="D144" s="6"/>
      <c r="E144" s="6"/>
      <c r="F144" s="6"/>
      <c r="G144" s="6"/>
      <c r="H144" s="7" t="e">
        <f>SUM('PACC Consolidado'!#REF!)</f>
        <v>#REF!</v>
      </c>
      <c r="I144" s="8"/>
      <c r="J144" s="8" t="e">
        <f t="shared" si="1"/>
        <v>#REF!</v>
      </c>
      <c r="K144" s="8" t="e">
        <f t="shared" si="2"/>
        <v>#REF!</v>
      </c>
      <c r="L144" s="6"/>
      <c r="M144" s="6"/>
      <c r="N144" s="8"/>
      <c r="O144" s="6"/>
      <c r="T144" s="4" t="s">
        <v>159</v>
      </c>
    </row>
    <row r="145" spans="1:20">
      <c r="A145" s="6"/>
      <c r="B145" s="6"/>
      <c r="C145" s="6"/>
      <c r="D145" s="6"/>
      <c r="E145" s="6"/>
      <c r="F145" s="6"/>
      <c r="G145" s="6"/>
      <c r="H145" s="7" t="e">
        <f>SUM('PACC Consolidado'!#REF!)</f>
        <v>#REF!</v>
      </c>
      <c r="I145" s="8"/>
      <c r="J145" s="8" t="e">
        <f t="shared" si="1"/>
        <v>#REF!</v>
      </c>
      <c r="K145" s="8" t="e">
        <f t="shared" si="2"/>
        <v>#REF!</v>
      </c>
      <c r="L145" s="6"/>
      <c r="M145" s="6"/>
      <c r="N145" s="8"/>
      <c r="O145" s="6"/>
      <c r="T145" s="4" t="s">
        <v>160</v>
      </c>
    </row>
    <row r="146" spans="1:20">
      <c r="A146" s="6"/>
      <c r="B146" s="6"/>
      <c r="C146" s="6"/>
      <c r="D146" s="6"/>
      <c r="E146" s="6"/>
      <c r="F146" s="6"/>
      <c r="G146" s="6"/>
      <c r="H146" s="7" t="e">
        <f>SUM('PACC Consolidado'!#REF!)</f>
        <v>#REF!</v>
      </c>
      <c r="I146" s="8"/>
      <c r="J146" s="8" t="e">
        <f t="shared" si="1"/>
        <v>#REF!</v>
      </c>
      <c r="K146" s="8" t="e">
        <f t="shared" si="2"/>
        <v>#REF!</v>
      </c>
      <c r="L146" s="6"/>
      <c r="M146" s="6"/>
      <c r="N146" s="8"/>
      <c r="O146" s="6"/>
      <c r="T146" s="4" t="s">
        <v>161</v>
      </c>
    </row>
    <row r="147" spans="1:20">
      <c r="O147" s="1"/>
      <c r="T147" s="4" t="s">
        <v>162</v>
      </c>
    </row>
    <row r="148" spans="1:20">
      <c r="O148" s="1"/>
      <c r="T148" s="4" t="s">
        <v>163</v>
      </c>
    </row>
    <row r="149" spans="1:20">
      <c r="O149" s="1"/>
      <c r="T149" s="4" t="s">
        <v>164</v>
      </c>
    </row>
    <row r="150" spans="1:20">
      <c r="O150" s="1"/>
      <c r="T150" s="4" t="s">
        <v>165</v>
      </c>
    </row>
    <row r="151" spans="1:20">
      <c r="O151" s="1"/>
      <c r="T151" s="4" t="s">
        <v>166</v>
      </c>
    </row>
    <row r="152" spans="1:20">
      <c r="O152" s="1"/>
      <c r="T152" s="4" t="s">
        <v>167</v>
      </c>
    </row>
    <row r="153" spans="1:20">
      <c r="O153" s="1"/>
      <c r="T153" s="4" t="s">
        <v>168</v>
      </c>
    </row>
    <row r="154" spans="1:20">
      <c r="O154" s="1"/>
      <c r="T154" s="4" t="s">
        <v>169</v>
      </c>
    </row>
    <row r="155" spans="1:20">
      <c r="O155" s="1"/>
      <c r="T155" s="4" t="s">
        <v>170</v>
      </c>
    </row>
    <row r="156" spans="1:20">
      <c r="O156" s="1"/>
      <c r="T156" s="4" t="s">
        <v>171</v>
      </c>
    </row>
    <row r="157" spans="1:20">
      <c r="O157" s="1"/>
      <c r="T157" s="4" t="s">
        <v>172</v>
      </c>
    </row>
    <row r="158" spans="1:20">
      <c r="O158" s="1"/>
      <c r="T158" s="4" t="s">
        <v>173</v>
      </c>
    </row>
    <row r="159" spans="1:20">
      <c r="O159" s="1"/>
      <c r="T159" s="4" t="s">
        <v>174</v>
      </c>
    </row>
    <row r="160" spans="1:20">
      <c r="O160" s="1"/>
      <c r="T160" s="4" t="s">
        <v>175</v>
      </c>
    </row>
    <row r="161" spans="15:20">
      <c r="O161" s="1"/>
      <c r="T161" s="4" t="s">
        <v>176</v>
      </c>
    </row>
    <row r="162" spans="15:20">
      <c r="O162" s="1"/>
      <c r="T162" s="4" t="s">
        <v>177</v>
      </c>
    </row>
    <row r="163" spans="15:20">
      <c r="O163" s="1"/>
      <c r="T163" s="4" t="s">
        <v>178</v>
      </c>
    </row>
    <row r="164" spans="15:20">
      <c r="O164" s="1"/>
      <c r="T164" s="4" t="s">
        <v>179</v>
      </c>
    </row>
    <row r="165" spans="15:20">
      <c r="O165" s="1"/>
      <c r="T165" s="4" t="s">
        <v>180</v>
      </c>
    </row>
    <row r="166" spans="15:20">
      <c r="O166" s="1"/>
      <c r="T166" s="4" t="s">
        <v>181</v>
      </c>
    </row>
    <row r="167" spans="15:20">
      <c r="O167" s="1"/>
      <c r="T167" s="4" t="s">
        <v>182</v>
      </c>
    </row>
    <row r="168" spans="15:20">
      <c r="O168" s="1"/>
      <c r="T168" s="4" t="s">
        <v>183</v>
      </c>
    </row>
    <row r="169" spans="15:20">
      <c r="O169" s="1"/>
      <c r="T169" s="4" t="s">
        <v>184</v>
      </c>
    </row>
    <row r="170" spans="15:20">
      <c r="O170" s="1"/>
      <c r="T170" s="4" t="s">
        <v>185</v>
      </c>
    </row>
    <row r="171" spans="15:20">
      <c r="O171" s="1"/>
      <c r="T171" s="4" t="s">
        <v>186</v>
      </c>
    </row>
    <row r="172" spans="15:20">
      <c r="O172" s="1"/>
      <c r="T172" s="4" t="s">
        <v>187</v>
      </c>
    </row>
    <row r="173" spans="15:20">
      <c r="O173" s="1"/>
      <c r="T173" s="4" t="s">
        <v>188</v>
      </c>
    </row>
    <row r="174" spans="15:20">
      <c r="O174" s="1"/>
      <c r="T174" s="4" t="s">
        <v>189</v>
      </c>
    </row>
    <row r="175" spans="15:20">
      <c r="O175" s="1"/>
      <c r="T175" s="4" t="s">
        <v>190</v>
      </c>
    </row>
    <row r="176" spans="15:20">
      <c r="O176" s="1"/>
      <c r="T176" s="4" t="s">
        <v>191</v>
      </c>
    </row>
    <row r="177" spans="15:20">
      <c r="O177" s="1"/>
      <c r="T177" s="4" t="s">
        <v>192</v>
      </c>
    </row>
    <row r="178" spans="15:20">
      <c r="O178" s="1"/>
      <c r="T178" s="4" t="s">
        <v>193</v>
      </c>
    </row>
    <row r="179" spans="15:20">
      <c r="O179" s="1"/>
      <c r="T179" s="4" t="s">
        <v>194</v>
      </c>
    </row>
    <row r="180" spans="15:20">
      <c r="O180" s="1"/>
      <c r="T180" s="4" t="s">
        <v>195</v>
      </c>
    </row>
    <row r="181" spans="15:20">
      <c r="O181" s="1"/>
      <c r="T181" s="4" t="s">
        <v>196</v>
      </c>
    </row>
    <row r="182" spans="15:20">
      <c r="O182" s="1"/>
      <c r="T182" s="4" t="s">
        <v>197</v>
      </c>
    </row>
    <row r="183" spans="15:20">
      <c r="O183" s="1"/>
      <c r="T183" s="4" t="s">
        <v>198</v>
      </c>
    </row>
    <row r="184" spans="15:20">
      <c r="O184" s="1"/>
      <c r="T184" s="4" t="s">
        <v>199</v>
      </c>
    </row>
    <row r="185" spans="15:20">
      <c r="O185" s="1"/>
      <c r="T185" s="4" t="s">
        <v>200</v>
      </c>
    </row>
    <row r="186" spans="15:20">
      <c r="O186" s="1"/>
      <c r="T186" s="4" t="s">
        <v>201</v>
      </c>
    </row>
    <row r="187" spans="15:20">
      <c r="O187" s="1"/>
      <c r="T187" s="4" t="s">
        <v>202</v>
      </c>
    </row>
    <row r="188" spans="15:20">
      <c r="O188" s="1"/>
      <c r="T188" s="4" t="s">
        <v>203</v>
      </c>
    </row>
    <row r="189" spans="15:20">
      <c r="O189" s="1"/>
      <c r="T189" s="4" t="s">
        <v>204</v>
      </c>
    </row>
    <row r="190" spans="15:20">
      <c r="O190" s="1"/>
      <c r="T190" s="4" t="s">
        <v>205</v>
      </c>
    </row>
    <row r="191" spans="15:20">
      <c r="O191" s="1"/>
      <c r="T191" s="4" t="s">
        <v>206</v>
      </c>
    </row>
    <row r="192" spans="15:20">
      <c r="O192" s="1"/>
      <c r="T192" s="4" t="s">
        <v>207</v>
      </c>
    </row>
    <row r="193" spans="15:20">
      <c r="O193" s="1"/>
      <c r="T193" s="4" t="s">
        <v>208</v>
      </c>
    </row>
    <row r="194" spans="15:20">
      <c r="O194" s="1"/>
      <c r="T194" s="4" t="s">
        <v>209</v>
      </c>
    </row>
    <row r="195" spans="15:20">
      <c r="O195" s="1"/>
      <c r="T195" s="4" t="s">
        <v>210</v>
      </c>
    </row>
    <row r="196" spans="15:20">
      <c r="O196" s="1"/>
      <c r="T196" s="4" t="s">
        <v>211</v>
      </c>
    </row>
    <row r="197" spans="15:20">
      <c r="O197" s="1"/>
      <c r="T197" s="4" t="s">
        <v>212</v>
      </c>
    </row>
    <row r="198" spans="15:20">
      <c r="O198" s="1"/>
      <c r="T198" s="4" t="s">
        <v>213</v>
      </c>
    </row>
    <row r="199" spans="15:20">
      <c r="O199" s="1"/>
      <c r="T199" s="4" t="s">
        <v>214</v>
      </c>
    </row>
    <row r="200" spans="15:20">
      <c r="O200" s="1"/>
      <c r="T200" s="4" t="s">
        <v>215</v>
      </c>
    </row>
    <row r="201" spans="15:20">
      <c r="O201" s="1"/>
      <c r="T201" s="4" t="s">
        <v>216</v>
      </c>
    </row>
    <row r="202" spans="15:20">
      <c r="O202" s="1"/>
      <c r="T202" s="4" t="s">
        <v>217</v>
      </c>
    </row>
    <row r="203" spans="15:20">
      <c r="O203" s="1"/>
      <c r="T203" s="4" t="s">
        <v>218</v>
      </c>
    </row>
    <row r="204" spans="15:20">
      <c r="O204" s="1"/>
      <c r="T204" s="4" t="s">
        <v>219</v>
      </c>
    </row>
    <row r="205" spans="15:20">
      <c r="O205" s="1"/>
      <c r="T205" s="4" t="s">
        <v>220</v>
      </c>
    </row>
    <row r="206" spans="15:20">
      <c r="O206" s="1"/>
      <c r="T206" s="4" t="s">
        <v>221</v>
      </c>
    </row>
    <row r="207" spans="15:20">
      <c r="O207" s="1"/>
      <c r="T207" s="4" t="s">
        <v>222</v>
      </c>
    </row>
    <row r="208" spans="15:20">
      <c r="O208" s="1"/>
      <c r="T208" s="4" t="s">
        <v>223</v>
      </c>
    </row>
    <row r="209" spans="15:20">
      <c r="O209" s="1"/>
      <c r="T209" s="4" t="s">
        <v>224</v>
      </c>
    </row>
    <row r="210" spans="15:20">
      <c r="O210" s="1"/>
      <c r="T210" s="4" t="s">
        <v>225</v>
      </c>
    </row>
    <row r="211" spans="15:20">
      <c r="O211" s="1"/>
      <c r="T211" s="4" t="s">
        <v>226</v>
      </c>
    </row>
    <row r="212" spans="15:20">
      <c r="O212" s="1"/>
      <c r="T212" s="4" t="s">
        <v>227</v>
      </c>
    </row>
    <row r="213" spans="15:20">
      <c r="O213" s="1"/>
      <c r="T213" s="4" t="s">
        <v>228</v>
      </c>
    </row>
    <row r="214" spans="15:20">
      <c r="O214" s="1"/>
      <c r="T214" s="4" t="s">
        <v>229</v>
      </c>
    </row>
    <row r="215" spans="15:20">
      <c r="O215" s="1"/>
      <c r="T215" s="4" t="s">
        <v>230</v>
      </c>
    </row>
    <row r="216" spans="15:20">
      <c r="O216" s="1"/>
      <c r="T216" s="4" t="s">
        <v>231</v>
      </c>
    </row>
    <row r="217" spans="15:20">
      <c r="O217" s="1"/>
      <c r="T217" s="4" t="s">
        <v>232</v>
      </c>
    </row>
    <row r="218" spans="15:20">
      <c r="O218" s="1"/>
      <c r="T218" s="4" t="s">
        <v>233</v>
      </c>
    </row>
    <row r="219" spans="15:20">
      <c r="O219" s="1"/>
      <c r="T219" s="4" t="s">
        <v>234</v>
      </c>
    </row>
    <row r="220" spans="15:20">
      <c r="O220" s="1"/>
      <c r="T220" s="4" t="s">
        <v>235</v>
      </c>
    </row>
    <row r="221" spans="15:20">
      <c r="O221" s="1"/>
      <c r="T221" s="4" t="s">
        <v>236</v>
      </c>
    </row>
    <row r="222" spans="15:20">
      <c r="O222" s="1"/>
      <c r="T222" s="4" t="s">
        <v>237</v>
      </c>
    </row>
    <row r="223" spans="15:20">
      <c r="O223" s="1"/>
      <c r="T223" s="4" t="s">
        <v>238</v>
      </c>
    </row>
    <row r="224" spans="15:20">
      <c r="O224" s="1"/>
      <c r="T224" s="4" t="s">
        <v>239</v>
      </c>
    </row>
    <row r="225" spans="15:20">
      <c r="O225" s="1"/>
      <c r="T225" s="4" t="s">
        <v>240</v>
      </c>
    </row>
    <row r="226" spans="15:20">
      <c r="O226" s="1"/>
      <c r="T226" s="4" t="s">
        <v>241</v>
      </c>
    </row>
    <row r="227" spans="15:20">
      <c r="O227" s="1"/>
      <c r="T227" s="4" t="s">
        <v>242</v>
      </c>
    </row>
    <row r="228" spans="15:20">
      <c r="O228" s="1"/>
      <c r="T228" s="4" t="s">
        <v>243</v>
      </c>
    </row>
    <row r="229" spans="15:20">
      <c r="O229" s="1"/>
      <c r="T229" s="4" t="s">
        <v>244</v>
      </c>
    </row>
    <row r="230" spans="15:20">
      <c r="O230" s="1"/>
      <c r="T230" s="4" t="s">
        <v>245</v>
      </c>
    </row>
    <row r="231" spans="15:20">
      <c r="O231" s="1"/>
      <c r="T231" s="4" t="s">
        <v>246</v>
      </c>
    </row>
    <row r="232" spans="15:20">
      <c r="O232" s="1"/>
      <c r="T232" s="4" t="s">
        <v>247</v>
      </c>
    </row>
    <row r="233" spans="15:20">
      <c r="O233" s="1"/>
      <c r="T233" s="4" t="s">
        <v>248</v>
      </c>
    </row>
    <row r="234" spans="15:20">
      <c r="O234" s="1"/>
      <c r="T234" s="4" t="s">
        <v>249</v>
      </c>
    </row>
    <row r="235" spans="15:20">
      <c r="O235" s="1"/>
      <c r="T235" s="4" t="s">
        <v>250</v>
      </c>
    </row>
    <row r="236" spans="15:20">
      <c r="O236" s="1"/>
      <c r="T236" s="4" t="s">
        <v>251</v>
      </c>
    </row>
    <row r="237" spans="15:20">
      <c r="O237" s="1"/>
      <c r="T237" s="4" t="s">
        <v>252</v>
      </c>
    </row>
    <row r="238" spans="15:20">
      <c r="O238" s="1"/>
      <c r="T238" s="4" t="s">
        <v>253</v>
      </c>
    </row>
    <row r="239" spans="15:20">
      <c r="O239" s="1"/>
      <c r="T239" s="4" t="s">
        <v>254</v>
      </c>
    </row>
    <row r="240" spans="15:20">
      <c r="O240" s="1"/>
      <c r="T240" s="4" t="s">
        <v>255</v>
      </c>
    </row>
    <row r="241" spans="15:20">
      <c r="O241" s="1"/>
      <c r="T241" s="4" t="s">
        <v>256</v>
      </c>
    </row>
    <row r="242" spans="15:20">
      <c r="O242" s="1"/>
      <c r="T242" s="4" t="s">
        <v>257</v>
      </c>
    </row>
    <row r="243" spans="15:20">
      <c r="O243" s="1"/>
      <c r="T243" s="4" t="s">
        <v>258</v>
      </c>
    </row>
    <row r="244" spans="15:20">
      <c r="O244" s="1"/>
      <c r="T244" s="4" t="s">
        <v>259</v>
      </c>
    </row>
    <row r="245" spans="15:20">
      <c r="O245" s="1"/>
      <c r="T245" s="4" t="s">
        <v>260</v>
      </c>
    </row>
    <row r="246" spans="15:20">
      <c r="O246" s="1"/>
      <c r="T246" s="4" t="s">
        <v>261</v>
      </c>
    </row>
    <row r="247" spans="15:20">
      <c r="O247" s="1"/>
      <c r="T247" s="4" t="s">
        <v>262</v>
      </c>
    </row>
    <row r="248" spans="15:20">
      <c r="O248" s="1"/>
      <c r="T248" s="4" t="s">
        <v>263</v>
      </c>
    </row>
    <row r="249" spans="15:20">
      <c r="O249" s="1"/>
      <c r="T249" s="4" t="s">
        <v>264</v>
      </c>
    </row>
    <row r="250" spans="15:20">
      <c r="O250" s="1"/>
      <c r="T250" s="4" t="s">
        <v>265</v>
      </c>
    </row>
    <row r="251" spans="15:20">
      <c r="O251" s="1"/>
      <c r="T251" s="4" t="s">
        <v>266</v>
      </c>
    </row>
    <row r="252" spans="15:20">
      <c r="O252" s="1"/>
      <c r="T252" s="4" t="s">
        <v>267</v>
      </c>
    </row>
    <row r="253" spans="15:20">
      <c r="O253" s="1"/>
      <c r="T253" s="4" t="s">
        <v>268</v>
      </c>
    </row>
    <row r="254" spans="15:20">
      <c r="O254" s="1"/>
      <c r="T254" s="4" t="s">
        <v>269</v>
      </c>
    </row>
    <row r="255" spans="15:20">
      <c r="O255" s="1"/>
      <c r="T255" s="4" t="s">
        <v>270</v>
      </c>
    </row>
    <row r="256" spans="15:20">
      <c r="O256" s="1"/>
      <c r="T256" s="4" t="s">
        <v>271</v>
      </c>
    </row>
    <row r="257" spans="15:20">
      <c r="O257" s="1"/>
      <c r="T257" s="4" t="s">
        <v>272</v>
      </c>
    </row>
    <row r="258" spans="15:20">
      <c r="O258" s="1"/>
      <c r="T258" s="4" t="s">
        <v>273</v>
      </c>
    </row>
    <row r="259" spans="15:20">
      <c r="O259" s="1"/>
      <c r="T259" s="4" t="s">
        <v>274</v>
      </c>
    </row>
    <row r="260" spans="15:20">
      <c r="O260" s="1"/>
      <c r="T260" s="4" t="s">
        <v>275</v>
      </c>
    </row>
    <row r="261" spans="15:20">
      <c r="O261" s="1"/>
      <c r="T261" s="4" t="s">
        <v>276</v>
      </c>
    </row>
    <row r="262" spans="15:20">
      <c r="O262" s="1"/>
      <c r="T262" s="4" t="s">
        <v>277</v>
      </c>
    </row>
    <row r="263" spans="15:20">
      <c r="O263" s="1"/>
      <c r="T263" s="4" t="s">
        <v>278</v>
      </c>
    </row>
    <row r="264" spans="15:20">
      <c r="O264" s="1"/>
      <c r="T264" s="4" t="s">
        <v>279</v>
      </c>
    </row>
    <row r="265" spans="15:20">
      <c r="O265" s="1"/>
      <c r="T265" s="4" t="s">
        <v>280</v>
      </c>
    </row>
    <row r="266" spans="15:20">
      <c r="O266" s="1"/>
      <c r="T266" s="3" t="s">
        <v>14</v>
      </c>
    </row>
    <row r="267" spans="15:20">
      <c r="O267" s="1"/>
      <c r="T267" s="4" t="s">
        <v>281</v>
      </c>
    </row>
    <row r="268" spans="15:20">
      <c r="O268" s="1"/>
      <c r="T268" s="4" t="s">
        <v>282</v>
      </c>
    </row>
    <row r="269" spans="15:20">
      <c r="O269" s="1"/>
      <c r="T269" s="4" t="s">
        <v>283</v>
      </c>
    </row>
    <row r="270" spans="15:20">
      <c r="O270" s="1"/>
      <c r="T270" s="4" t="s">
        <v>284</v>
      </c>
    </row>
    <row r="271" spans="15:20">
      <c r="O271" s="1"/>
      <c r="T271" s="4" t="s">
        <v>285</v>
      </c>
    </row>
    <row r="272" spans="15:20">
      <c r="O272" s="1"/>
      <c r="T272" s="4" t="s">
        <v>286</v>
      </c>
    </row>
    <row r="273" spans="15:20">
      <c r="O273" s="1"/>
      <c r="T273" s="4" t="s">
        <v>287</v>
      </c>
    </row>
    <row r="274" spans="15:20">
      <c r="O274" s="1"/>
      <c r="T274" s="4" t="s">
        <v>288</v>
      </c>
    </row>
    <row r="275" spans="15:20">
      <c r="O275" s="1"/>
      <c r="T275" s="4" t="s">
        <v>289</v>
      </c>
    </row>
    <row r="276" spans="15:20">
      <c r="O276" s="1"/>
      <c r="T276" s="4" t="s">
        <v>290</v>
      </c>
    </row>
    <row r="277" spans="15:20">
      <c r="O277" s="1"/>
      <c r="T277" s="4" t="s">
        <v>291</v>
      </c>
    </row>
    <row r="278" spans="15:20">
      <c r="O278" s="1"/>
      <c r="T278" s="4" t="s">
        <v>292</v>
      </c>
    </row>
    <row r="279" spans="15:20">
      <c r="O279" s="1"/>
      <c r="T279" s="4" t="s">
        <v>293</v>
      </c>
    </row>
    <row r="280" spans="15:20">
      <c r="O280" s="1"/>
      <c r="T280" s="4" t="s">
        <v>294</v>
      </c>
    </row>
    <row r="281" spans="15:20">
      <c r="O281" s="1"/>
      <c r="T281" s="4" t="s">
        <v>295</v>
      </c>
    </row>
    <row r="282" spans="15:20">
      <c r="O282" s="1"/>
      <c r="T282" s="4" t="s">
        <v>296</v>
      </c>
    </row>
    <row r="283" spans="15:20">
      <c r="O283" s="1"/>
      <c r="T283" s="4" t="s">
        <v>297</v>
      </c>
    </row>
    <row r="284" spans="15:20">
      <c r="O284" s="1"/>
      <c r="T284" s="4" t="s">
        <v>298</v>
      </c>
    </row>
    <row r="285" spans="15:20">
      <c r="O285" s="1"/>
      <c r="T285" s="4" t="s">
        <v>299</v>
      </c>
    </row>
    <row r="286" spans="15:20">
      <c r="O286" s="1"/>
      <c r="T286" s="4" t="s">
        <v>300</v>
      </c>
    </row>
    <row r="287" spans="15:20">
      <c r="O287" s="1"/>
      <c r="T287" s="4" t="s">
        <v>301</v>
      </c>
    </row>
    <row r="288" spans="15:20">
      <c r="O288" s="1"/>
      <c r="T288" s="4" t="s">
        <v>302</v>
      </c>
    </row>
    <row r="289" spans="15:20">
      <c r="O289" s="1"/>
      <c r="T289" s="4" t="s">
        <v>303</v>
      </c>
    </row>
    <row r="290" spans="15:20">
      <c r="O290" s="1"/>
      <c r="T290" s="4" t="s">
        <v>304</v>
      </c>
    </row>
    <row r="291" spans="15:20">
      <c r="O291" s="1"/>
      <c r="T291" s="4" t="s">
        <v>305</v>
      </c>
    </row>
    <row r="292" spans="15:20">
      <c r="O292" s="1"/>
      <c r="T292" s="4" t="s">
        <v>306</v>
      </c>
    </row>
    <row r="293" spans="15:20">
      <c r="O293" s="1"/>
      <c r="T293" s="4" t="s">
        <v>307</v>
      </c>
    </row>
    <row r="294" spans="15:20">
      <c r="O294" s="1"/>
      <c r="T294" s="4" t="s">
        <v>308</v>
      </c>
    </row>
    <row r="295" spans="15:20">
      <c r="O295" s="1"/>
      <c r="T295" s="4" t="s">
        <v>309</v>
      </c>
    </row>
    <row r="296" spans="15:20">
      <c r="O296" s="1"/>
      <c r="T296" s="4" t="s">
        <v>310</v>
      </c>
    </row>
    <row r="297" spans="15:20">
      <c r="O297" s="1"/>
      <c r="T297" s="4" t="s">
        <v>311</v>
      </c>
    </row>
    <row r="298" spans="15:20">
      <c r="O298" s="1"/>
      <c r="T298" s="4" t="s">
        <v>312</v>
      </c>
    </row>
    <row r="299" spans="15:20">
      <c r="O299" s="1"/>
      <c r="T299" s="4" t="s">
        <v>313</v>
      </c>
    </row>
    <row r="300" spans="15:20">
      <c r="O300" s="1"/>
      <c r="T300" s="4" t="s">
        <v>314</v>
      </c>
    </row>
    <row r="301" spans="15:20">
      <c r="O301" s="1"/>
      <c r="T301" s="4" t="s">
        <v>315</v>
      </c>
    </row>
    <row r="302" spans="15:20">
      <c r="O302" s="1"/>
      <c r="T302" s="4" t="s">
        <v>316</v>
      </c>
    </row>
    <row r="303" spans="15:20">
      <c r="O303" s="1"/>
      <c r="T303" s="4" t="s">
        <v>317</v>
      </c>
    </row>
    <row r="304" spans="15:20">
      <c r="O304" s="1"/>
      <c r="T304" s="4" t="s">
        <v>318</v>
      </c>
    </row>
    <row r="305" spans="15:20">
      <c r="O305" s="1"/>
      <c r="T305" s="4" t="s">
        <v>319</v>
      </c>
    </row>
    <row r="306" spans="15:20">
      <c r="O306" s="1"/>
      <c r="T306" s="4" t="s">
        <v>320</v>
      </c>
    </row>
    <row r="307" spans="15:20">
      <c r="O307" s="1"/>
      <c r="T307" s="4" t="s">
        <v>321</v>
      </c>
    </row>
    <row r="308" spans="15:20">
      <c r="O308" s="1"/>
      <c r="T308" s="4" t="s">
        <v>322</v>
      </c>
    </row>
    <row r="309" spans="15:20">
      <c r="O309" s="1"/>
      <c r="T309" s="4" t="s">
        <v>323</v>
      </c>
    </row>
    <row r="310" spans="15:20">
      <c r="O310" s="1"/>
      <c r="T310" s="4" t="s">
        <v>324</v>
      </c>
    </row>
    <row r="311" spans="15:20">
      <c r="O311" s="1"/>
      <c r="T311" s="4" t="s">
        <v>325</v>
      </c>
    </row>
    <row r="312" spans="15:20">
      <c r="O312" s="1"/>
      <c r="T312" s="4" t="s">
        <v>326</v>
      </c>
    </row>
    <row r="313" spans="15:20">
      <c r="O313" s="1"/>
      <c r="T313" s="4" t="s">
        <v>327</v>
      </c>
    </row>
    <row r="314" spans="15:20">
      <c r="O314" s="1"/>
      <c r="T314" s="4" t="s">
        <v>328</v>
      </c>
    </row>
    <row r="315" spans="15:20">
      <c r="O315" s="1"/>
      <c r="T315" s="4" t="s">
        <v>329</v>
      </c>
    </row>
    <row r="316" spans="15:20">
      <c r="O316" s="1"/>
      <c r="T316" s="4" t="s">
        <v>330</v>
      </c>
    </row>
    <row r="317" spans="15:20">
      <c r="O317" s="1"/>
      <c r="T317" s="4" t="s">
        <v>331</v>
      </c>
    </row>
    <row r="318" spans="15:20">
      <c r="O318" s="1"/>
      <c r="T318" s="4" t="s">
        <v>332</v>
      </c>
    </row>
    <row r="319" spans="15:20">
      <c r="O319" s="1"/>
      <c r="T319" s="4" t="s">
        <v>333</v>
      </c>
    </row>
    <row r="320" spans="15:20">
      <c r="O320" s="1"/>
      <c r="T320" s="4" t="s">
        <v>334</v>
      </c>
    </row>
    <row r="321" spans="15:20">
      <c r="O321" s="1"/>
      <c r="T321" s="4" t="s">
        <v>335</v>
      </c>
    </row>
    <row r="322" spans="15:20">
      <c r="O322" s="1"/>
      <c r="T322" s="4" t="s">
        <v>336</v>
      </c>
    </row>
    <row r="323" spans="15:20">
      <c r="O323" s="1"/>
      <c r="T323" s="4" t="s">
        <v>337</v>
      </c>
    </row>
    <row r="324" spans="15:20">
      <c r="O324" s="1"/>
      <c r="T324" s="4" t="s">
        <v>338</v>
      </c>
    </row>
    <row r="325" spans="15:20">
      <c r="O325" s="1"/>
      <c r="T325" s="4" t="s">
        <v>339</v>
      </c>
    </row>
    <row r="326" spans="15:20">
      <c r="O326" s="1"/>
      <c r="T326" s="4" t="s">
        <v>340</v>
      </c>
    </row>
    <row r="327" spans="15:20">
      <c r="O327" s="1"/>
      <c r="T327" s="4" t="s">
        <v>341</v>
      </c>
    </row>
    <row r="328" spans="15:20">
      <c r="O328" s="1"/>
      <c r="T328" s="4" t="s">
        <v>342</v>
      </c>
    </row>
    <row r="329" spans="15:20">
      <c r="O329" s="1"/>
      <c r="T329" s="4" t="s">
        <v>343</v>
      </c>
    </row>
    <row r="330" spans="15:20">
      <c r="O330" s="1"/>
      <c r="T330" s="4" t="s">
        <v>344</v>
      </c>
    </row>
    <row r="331" spans="15:20">
      <c r="O331" s="1"/>
      <c r="T331" s="4" t="s">
        <v>345</v>
      </c>
    </row>
    <row r="332" spans="15:20">
      <c r="O332" s="1"/>
      <c r="T332" s="4" t="s">
        <v>346</v>
      </c>
    </row>
    <row r="333" spans="15:20">
      <c r="O333" s="1"/>
      <c r="T333" s="4" t="s">
        <v>347</v>
      </c>
    </row>
    <row r="334" spans="15:20">
      <c r="O334" s="1"/>
      <c r="T334" s="4" t="s">
        <v>348</v>
      </c>
    </row>
    <row r="335" spans="15:20">
      <c r="O335" s="1"/>
      <c r="T335" s="4" t="s">
        <v>349</v>
      </c>
    </row>
    <row r="336" spans="15:20">
      <c r="O336" s="1"/>
      <c r="T336" s="4" t="s">
        <v>350</v>
      </c>
    </row>
    <row r="337" spans="15:20">
      <c r="O337" s="1"/>
      <c r="T337" s="4" t="s">
        <v>351</v>
      </c>
    </row>
    <row r="338" spans="15:20">
      <c r="O338" s="1"/>
      <c r="T338" s="4" t="s">
        <v>352</v>
      </c>
    </row>
    <row r="339" spans="15:20">
      <c r="O339" s="1"/>
      <c r="T339" s="4" t="s">
        <v>353</v>
      </c>
    </row>
    <row r="340" spans="15:20">
      <c r="O340" s="1"/>
      <c r="T340" s="4" t="s">
        <v>354</v>
      </c>
    </row>
    <row r="341" spans="15:20">
      <c r="O341" s="1"/>
      <c r="T341" s="4" t="s">
        <v>355</v>
      </c>
    </row>
    <row r="342" spans="15:20">
      <c r="O342" s="1"/>
      <c r="T342" s="4" t="s">
        <v>356</v>
      </c>
    </row>
    <row r="343" spans="15:20">
      <c r="O343" s="1"/>
      <c r="T343" s="4" t="s">
        <v>357</v>
      </c>
    </row>
    <row r="344" spans="15:20">
      <c r="O344" s="1"/>
      <c r="T344" s="4" t="s">
        <v>358</v>
      </c>
    </row>
    <row r="345" spans="15:20">
      <c r="O345" s="1"/>
      <c r="T345" s="4" t="s">
        <v>359</v>
      </c>
    </row>
    <row r="346" spans="15:20">
      <c r="O346" s="1"/>
      <c r="T346" s="4" t="s">
        <v>360</v>
      </c>
    </row>
    <row r="347" spans="15:20">
      <c r="O347" s="1"/>
      <c r="T347" s="4" t="s">
        <v>361</v>
      </c>
    </row>
    <row r="348" spans="15:20">
      <c r="O348" s="1"/>
      <c r="T348" s="4" t="s">
        <v>362</v>
      </c>
    </row>
    <row r="349" spans="15:20">
      <c r="O349" s="1"/>
      <c r="T349" s="4" t="s">
        <v>363</v>
      </c>
    </row>
    <row r="350" spans="15:20">
      <c r="O350" s="1"/>
      <c r="T350" s="4" t="s">
        <v>364</v>
      </c>
    </row>
    <row r="351" spans="15:20">
      <c r="O351" s="1"/>
      <c r="T351" s="4" t="s">
        <v>365</v>
      </c>
    </row>
    <row r="352" spans="15:20">
      <c r="O352" s="1"/>
      <c r="T352" s="4" t="s">
        <v>366</v>
      </c>
    </row>
    <row r="353" spans="15:20">
      <c r="O353" s="1"/>
      <c r="T353" s="4" t="s">
        <v>367</v>
      </c>
    </row>
    <row r="354" spans="15:20">
      <c r="O354" s="1"/>
      <c r="T354" s="4" t="s">
        <v>368</v>
      </c>
    </row>
    <row r="355" spans="15:20">
      <c r="O355" s="1"/>
      <c r="T355" s="4" t="s">
        <v>369</v>
      </c>
    </row>
    <row r="356" spans="15:20">
      <c r="O356" s="1"/>
      <c r="T356" s="4" t="s">
        <v>370</v>
      </c>
    </row>
    <row r="357" spans="15:20">
      <c r="O357" s="1"/>
      <c r="T357" s="4" t="s">
        <v>371</v>
      </c>
    </row>
    <row r="358" spans="15:20">
      <c r="O358" s="1"/>
      <c r="T358" s="4" t="s">
        <v>372</v>
      </c>
    </row>
    <row r="359" spans="15:20">
      <c r="O359" s="1"/>
      <c r="T359" s="4" t="s">
        <v>373</v>
      </c>
    </row>
    <row r="360" spans="15:20">
      <c r="O360" s="1"/>
      <c r="T360" s="4" t="s">
        <v>374</v>
      </c>
    </row>
    <row r="361" spans="15:20">
      <c r="O361" s="1"/>
      <c r="T361" s="4" t="s">
        <v>375</v>
      </c>
    </row>
    <row r="362" spans="15:20">
      <c r="O362" s="1"/>
      <c r="T362" s="4" t="s">
        <v>376</v>
      </c>
    </row>
    <row r="363" spans="15:20">
      <c r="O363" s="1"/>
    </row>
    <row r="364" spans="15:20">
      <c r="O364" s="1"/>
    </row>
    <row r="365" spans="15:20">
      <c r="O365" s="1"/>
    </row>
    <row r="366" spans="15:20">
      <c r="O366" s="1"/>
    </row>
    <row r="367" spans="15:20">
      <c r="O367" s="1"/>
    </row>
    <row r="368" spans="15:20">
      <c r="O368" s="1"/>
    </row>
    <row r="369" spans="15:15">
      <c r="O369" s="1"/>
    </row>
    <row r="370" spans="15:15">
      <c r="O370" s="1"/>
    </row>
    <row r="371" spans="15:15">
      <c r="O371" s="1"/>
    </row>
  </sheetData>
  <mergeCells count="4">
    <mergeCell ref="A3:A5"/>
    <mergeCell ref="A6:O6"/>
    <mergeCell ref="A7:B7"/>
    <mergeCell ref="D9:G9"/>
  </mergeCells>
  <dataValidations count="12">
    <dataValidation allowBlank="1" showInputMessage="1" showErrorMessage="1" promptTitle="PACC" prompt="Este valor se calculará automáticamente, resultado de la multiplicación de la cantidad total por el precio unitario estimado." sqref="J11:J146"/>
    <dataValidation allowBlank="1" showInputMessage="1" showErrorMessage="1" promptTitle="PACC" prompt="La cantidad total resultará de la suma de las cantidades requeridas en cada trimestre. " sqref="H11:H146"/>
    <dataValidation type="list" allowBlank="1" showInputMessage="1" showErrorMessage="1" promptTitle="PACC" prompt="Seleccione el Código de Bienes y Servicios.&#10;" sqref="A11:A146">
      <formula1>$T$11:$T$362</formula1>
    </dataValidation>
    <dataValidation allowBlank="1" showInputMessage="1" showErrorMessage="1" promptTitle="PACC" prompt="Digite la descripción de la compra o contratación." sqref="B11:B146"/>
    <dataValidation allowBlank="1" showInputMessage="1" showErrorMessage="1" promptTitle="PACC" prompt="Digite la unidad de medida.&#10;&#10;" sqref="C11:C146"/>
    <dataValidation allowBlank="1" showInputMessage="1" showErrorMessage="1" promptTitle="PACC" prompt="Digite la cantidad requerida en este período.&#10;" sqref="D107:G146 D11:G11 D16:G16"/>
    <dataValidation allowBlank="1" showInputMessage="1" showErrorMessage="1" promptTitle="PACC" prompt="Digite el precio unitario estimado.&#10;" sqref="I11:I146"/>
    <dataValidation allowBlank="1" showInputMessage="1" showErrorMessage="1" promptTitle="PACC" prompt="Este valor se calculará sumando los costos totales que posean el mismo Código de Catálogo de Bienes y Servicios." sqref="K11:K146"/>
    <dataValidation allowBlank="1" showInputMessage="1" showErrorMessage="1" promptTitle="PACC" prompt="Digite la fuente de financiamiento del procedimiento de referencia." sqref="M11:M146"/>
    <dataValidation allowBlank="1" showInputMessage="1" showErrorMessage="1" promptTitle="PACC" prompt="Digite el valor adquirido." sqref="N11:N146"/>
    <dataValidation allowBlank="1" showInputMessage="1" showErrorMessage="1" promptTitle="PACC" prompt="Digite las observaciones que considere." sqref="O11:O146"/>
    <dataValidation type="list" allowBlank="1" showInputMessage="1" showErrorMessage="1" promptTitle="PACC" prompt="Seleccione el procedimiento de selección." sqref="L11:L146">
      <formula1>$W$11:$W$17</formula1>
    </dataValidation>
  </dataValidation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Sub Operaciones</vt:lpstr>
      <vt:lpstr>Santiago de los Caballeros</vt:lpstr>
      <vt:lpstr>Barahona</vt:lpstr>
      <vt:lpstr>San Francisco de Macoris</vt:lpstr>
      <vt:lpstr>San Pedro de Macoris</vt:lpstr>
      <vt:lpstr>San Juan de la Maguana</vt:lpstr>
      <vt:lpstr>Megacentro</vt:lpstr>
      <vt:lpstr>Hato Mayor</vt:lpstr>
      <vt:lpstr>Recursos Humanos</vt:lpstr>
      <vt:lpstr>Reclamaciones</vt:lpstr>
      <vt:lpstr>Acceso a la Información</vt:lpstr>
      <vt:lpstr>Educación al Consumidor</vt:lpstr>
      <vt:lpstr>Comunicaciones y RR.PP</vt:lpstr>
      <vt:lpstr>División de Compras y Contratac</vt:lpstr>
      <vt:lpstr>PACC Consolidado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Asistencia Presencial</cp:lastModifiedBy>
  <cp:lastPrinted>2015-11-06T13:02:32Z</cp:lastPrinted>
  <dcterms:created xsi:type="dcterms:W3CDTF">2010-12-13T15:49:00Z</dcterms:created>
  <dcterms:modified xsi:type="dcterms:W3CDTF">2015-11-10T14:30:08Z</dcterms:modified>
</cp:coreProperties>
</file>